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2085" windowWidth="15480" windowHeight="9120" tabRatio="790" activeTab="1"/>
  </bookViews>
  <sheets>
    <sheet name="M1 TK HOI VIEN" sheetId="1" r:id="rId1"/>
    <sheet name="M2 KQ PHAT TRIEN HV" sheetId="2" r:id="rId2"/>
    <sheet name="M3 TK TC VA XEP LOAI THI DUA" sheetId="3" r:id="rId3"/>
    <sheet name="M4 TK DAN TOC - TON GIAO" sheetId="4" r:id="rId4"/>
    <sheet name="M5 THU HOI PHI" sheetId="5" r:id="rId5"/>
    <sheet name="M6 HOI VIEN UU TU" sheetId="6" r:id="rId6"/>
  </sheets>
  <definedNames>
    <definedName name="_xlnm.Print_Titles" localSheetId="0">'M1 TK HOI VIEN'!$8:$10</definedName>
    <definedName name="_xlnm.Print_Titles" localSheetId="1">'M2 KQ PHAT TRIEN HV'!$8:$10</definedName>
    <definedName name="_xlnm.Print_Titles" localSheetId="2">'M3 TK TC VA XEP LOAI THI DUA'!$8:$11</definedName>
    <definedName name="_xlnm.Print_Titles" localSheetId="3">'M4 TK DAN TOC - TON GIAO'!$8:$12</definedName>
    <definedName name="_xlnm.Print_Titles" localSheetId="4">'M5 THU HOI PHI'!$8:$10</definedName>
    <definedName name="_xlnm.Print_Titles" localSheetId="5">'M6 HOI VIEN UU TU'!$8:$11</definedName>
  </definedNames>
  <calcPr fullCalcOnLoad="1"/>
</workbook>
</file>

<file path=xl/comments3.xml><?xml version="1.0" encoding="utf-8"?>
<comments xmlns="http://schemas.openxmlformats.org/spreadsheetml/2006/main">
  <authors>
    <author>Administrator</author>
  </authors>
  <commentList>
    <comment ref="D9" authorId="0">
      <text>
        <r>
          <rPr>
            <b/>
            <sz val="10"/>
            <rFont val="Tahoma"/>
            <family val="0"/>
          </rPr>
          <t>Administrator:</t>
        </r>
        <r>
          <rPr>
            <sz val="10"/>
            <rFont val="Tahoma"/>
            <family val="0"/>
          </rPr>
          <t xml:space="preserve">
Tiên tiến (Vững mạnh)</t>
        </r>
      </text>
    </comment>
    <comment ref="C9" authorId="0">
      <text>
        <r>
          <rPr>
            <b/>
            <sz val="10"/>
            <rFont val="Tahoma"/>
            <family val="0"/>
          </rPr>
          <t>Administrator:</t>
        </r>
        <r>
          <rPr>
            <sz val="10"/>
            <rFont val="Tahoma"/>
            <family val="0"/>
          </rPr>
          <t xml:space="preserve">
XS
</t>
        </r>
      </text>
    </comment>
    <comment ref="M10" authorId="0">
      <text>
        <r>
          <rPr>
            <b/>
            <sz val="10"/>
            <rFont val="Tahoma"/>
            <family val="0"/>
          </rPr>
          <t>Administrator:</t>
        </r>
        <r>
          <rPr>
            <sz val="10"/>
            <rFont val="Tahoma"/>
            <family val="0"/>
          </rPr>
          <t xml:space="preserve">
XS
</t>
        </r>
      </text>
    </comment>
    <comment ref="X10" authorId="0">
      <text>
        <r>
          <rPr>
            <b/>
            <sz val="10"/>
            <rFont val="Tahoma"/>
            <family val="0"/>
          </rPr>
          <t>Administrator:</t>
        </r>
        <r>
          <rPr>
            <sz val="10"/>
            <rFont val="Tahoma"/>
            <family val="0"/>
          </rPr>
          <t xml:space="preserve">
XS
</t>
        </r>
      </text>
    </comment>
    <comment ref="N10" authorId="0">
      <text>
        <r>
          <rPr>
            <b/>
            <sz val="10"/>
            <rFont val="Tahoma"/>
            <family val="0"/>
          </rPr>
          <t>Administrator:</t>
        </r>
        <r>
          <rPr>
            <sz val="10"/>
            <rFont val="Tahoma"/>
            <family val="0"/>
          </rPr>
          <t xml:space="preserve">
tiên tiến
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V9" authorId="0">
      <text>
        <r>
          <rPr>
            <b/>
            <sz val="10"/>
            <rFont val="Tahoma"/>
            <family val="0"/>
          </rPr>
          <t>Administrator:</t>
        </r>
        <r>
          <rPr>
            <sz val="10"/>
            <rFont val="Tahoma"/>
            <family val="0"/>
          </rPr>
          <t xml:space="preserve">
Công giáo</t>
        </r>
      </text>
    </comment>
  </commentList>
</comments>
</file>

<file path=xl/sharedStrings.xml><?xml version="1.0" encoding="utf-8"?>
<sst xmlns="http://schemas.openxmlformats.org/spreadsheetml/2006/main" count="393" uniqueCount="174">
  <si>
    <t>CỘNG HÒA XÃ HỘI CHỦ NGHĨA VIỆT NAM</t>
  </si>
  <si>
    <t>Độc lập - Tự do - Hạnh phúc</t>
  </si>
  <si>
    <t>STT</t>
  </si>
  <si>
    <t>Số hội viên phát triển trong kỳ</t>
  </si>
  <si>
    <t>Lý do</t>
  </si>
  <si>
    <t>Độ tuổi</t>
  </si>
  <si>
    <t>18 - 30t</t>
  </si>
  <si>
    <t>Số hội viên thôi sinh hoạt trong kỳ</t>
  </si>
  <si>
    <t>Lý do khác</t>
  </si>
  <si>
    <t>TS hội viên kỳ BC</t>
  </si>
  <si>
    <t>Phân tích</t>
  </si>
  <si>
    <t>Nữ CNVC</t>
  </si>
  <si>
    <t>Nông dân</t>
  </si>
  <si>
    <t>Địa bàn dân cư</t>
  </si>
  <si>
    <t>Nữ tu</t>
  </si>
  <si>
    <t>Tiểu thương</t>
  </si>
  <si>
    <t>Hội viên nòng cốt</t>
  </si>
  <si>
    <t>Tỷ lệ</t>
  </si>
  <si>
    <t>TS</t>
  </si>
  <si>
    <t>Tỷ lệ thu hút vào Hội</t>
  </si>
  <si>
    <t>CA-QS</t>
  </si>
  <si>
    <t xml:space="preserve">TS PN từ 18t trở lên </t>
  </si>
  <si>
    <t xml:space="preserve">TS hộ trên địa bàn </t>
  </si>
  <si>
    <t>TS hộ không có PN từ 18t trở lên</t>
  </si>
  <si>
    <t>TS hộ có PN từ 18t trở lên</t>
  </si>
  <si>
    <t>TS hộ có hội viên PN</t>
  </si>
  <si>
    <t>TS hộ</t>
  </si>
  <si>
    <t>Hộ HS-SV</t>
  </si>
  <si>
    <t>Hộ già yếu, tàn tật</t>
  </si>
  <si>
    <t>Hộ có đủ điều kiện nhưng chưa vào Hội</t>
  </si>
  <si>
    <t>Xếp loại Phường/Xã</t>
  </si>
  <si>
    <t>TB</t>
  </si>
  <si>
    <t>Yếu</t>
  </si>
  <si>
    <t>Chi Hội</t>
  </si>
  <si>
    <t>Tổ chức</t>
  </si>
  <si>
    <t>TS Chi Hội</t>
  </si>
  <si>
    <t>CHT tham gia BĐH KP</t>
  </si>
  <si>
    <t>Xây dựng Quỹ Hội</t>
  </si>
  <si>
    <t>Số lượng</t>
  </si>
  <si>
    <t>Xếp loại</t>
  </si>
  <si>
    <t>TS Khu phố</t>
  </si>
  <si>
    <t>Tổ Hội</t>
  </si>
  <si>
    <t>TS TDP</t>
  </si>
  <si>
    <t>TS Tổ Hội</t>
  </si>
  <si>
    <t>TT tham gia BĐH TDP</t>
  </si>
  <si>
    <t>Số đơn vị không bình xét</t>
  </si>
  <si>
    <t>Dân tộc</t>
  </si>
  <si>
    <t>TS hội viên dân tộc</t>
  </si>
  <si>
    <t>Hoa</t>
  </si>
  <si>
    <t>Chăm</t>
  </si>
  <si>
    <t>Khmer</t>
  </si>
  <si>
    <t>Khác</t>
  </si>
  <si>
    <t>Tôn giáo</t>
  </si>
  <si>
    <t>TS hội viên tôn giáo</t>
  </si>
  <si>
    <t>Phật giáo</t>
  </si>
  <si>
    <t>Tín đồ</t>
  </si>
  <si>
    <t>Công giáo</t>
  </si>
  <si>
    <t>Cao Đài</t>
  </si>
  <si>
    <t>Tin lành</t>
  </si>
  <si>
    <t>Hòa Hảo</t>
  </si>
  <si>
    <t>Hồi giáo</t>
  </si>
  <si>
    <t>TS hội viên thuộc diện miễn giảm</t>
  </si>
  <si>
    <t>TS hội viên thuộc diện đóng Hội phí</t>
  </si>
  <si>
    <t>TS hội viên đã đóng Hội phí</t>
  </si>
  <si>
    <t>Tình hình hội viên</t>
  </si>
  <si>
    <t>TS tiền thu được</t>
  </si>
  <si>
    <t>Số tiền để lại Chi, Tổ Hội</t>
  </si>
  <si>
    <t>Số tiền nộp về Thành phố</t>
  </si>
  <si>
    <t>Phân tích Hội phí</t>
  </si>
  <si>
    <t>Số tiền để lại Quận/ Huyện</t>
  </si>
  <si>
    <t>Đã được kết nạp</t>
  </si>
  <si>
    <t>8 =  9+10+11+12</t>
  </si>
  <si>
    <t>3 = 4+5</t>
  </si>
  <si>
    <t>5 =6+8</t>
  </si>
  <si>
    <t>Hộ chưa có hội viên PN</t>
  </si>
  <si>
    <t>7 = 6/5</t>
  </si>
  <si>
    <t>9 = 8/7</t>
  </si>
  <si>
    <t>12=11/8</t>
  </si>
  <si>
    <t>5 = 4/3</t>
  </si>
  <si>
    <t>7 = 6/3</t>
  </si>
  <si>
    <t>9 = 8/6</t>
  </si>
  <si>
    <t>12 = 11/10</t>
  </si>
  <si>
    <t>14 = 13/10</t>
  </si>
  <si>
    <t>16 = 15/10</t>
  </si>
  <si>
    <t>18 = 17/10</t>
  </si>
  <si>
    <t xml:space="preserve">TS </t>
  </si>
  <si>
    <t>HVƯT đã được kết nạp</t>
  </si>
  <si>
    <t>Trình độ chuyên môn</t>
  </si>
  <si>
    <t>Tiểu học</t>
  </si>
  <si>
    <t>Tốt nghiệp THCS</t>
  </si>
  <si>
    <t>Tốt nghiệp PTTH</t>
  </si>
  <si>
    <t>Trung học chuyên nghiệp</t>
  </si>
  <si>
    <t>Sơ cấp</t>
  </si>
  <si>
    <t>Trung cấp</t>
  </si>
  <si>
    <t>Cao cấp, Cử nhân</t>
  </si>
  <si>
    <t>Cao đẳng, Đại học</t>
  </si>
  <si>
    <t>Sau Đại học</t>
  </si>
  <si>
    <t>Lý luận chính trị</t>
  </si>
  <si>
    <t>HVƯT giới thiệu cho Đảng năm nay</t>
  </si>
  <si>
    <t>8 = 7/5</t>
  </si>
  <si>
    <t>Tỷ lệ % tăng, giảm so với năm trước</t>
  </si>
  <si>
    <t>Nữ trí thức</t>
  </si>
  <si>
    <t>Nữ doanh nhân</t>
  </si>
  <si>
    <t xml:space="preserve">Đơn vị </t>
  </si>
  <si>
    <t>kiểm tra cột 7</t>
  </si>
  <si>
    <t>kiểm tra cột 7 (tuổi)</t>
  </si>
  <si>
    <t>cột tổng nữ tu Mẫu 4</t>
  </si>
  <si>
    <t>kiểm tra
 đối chiếu 
với cột 14 
Mẫu 1</t>
  </si>
  <si>
    <t>kiềm tra 
cột 7</t>
  </si>
  <si>
    <t>kiểm tra 
cột 8</t>
  </si>
  <si>
    <t>BAN THƯỜNG VỤ</t>
  </si>
  <si>
    <t>10 = 8x12.000đ</t>
  </si>
  <si>
    <t>20 = 19/18</t>
  </si>
  <si>
    <t>23 = 222/19</t>
  </si>
  <si>
    <t>kiểm tra 
cột 19</t>
  </si>
  <si>
    <t>THỐNG KÊ TÌNH HÌNH HỘI VIÊN NĂM 2014</t>
  </si>
  <si>
    <t>KẾT QUẢ PHÁT TRIỂN HỘI VIÊN TRONG CÁC HỘ GIA ĐÌNH CÓ PHỤ NỮ TỪ 18 TUỔI TRỞ LÊN NĂM 2014</t>
  </si>
  <si>
    <t>TỔNG CỘNG</t>
  </si>
  <si>
    <t>THỐNG KÊ TỔ CHỨC VÀ XẾP LOẠI THI ĐUA CƠ SỞ HỘI NĂM 2014</t>
  </si>
  <si>
    <t>THỐNG KÊ HỘI VIÊN DÂN TỘC - TÔN GIÁO NĂM 2014</t>
  </si>
  <si>
    <t>BÁO CÁO TÌNH HÌNH THU HỘI PHÍ NĂM 2014</t>
  </si>
  <si>
    <t>BÁO CÁO TỔNG HỢP TÌNH HÌNH HỘI VIÊN ƯU TÚ NĂM 2014</t>
  </si>
  <si>
    <t>TỔNG</t>
  </si>
  <si>
    <t>Tổng nữ tu</t>
  </si>
  <si>
    <t>31 - 59t</t>
  </si>
  <si>
    <t>Nữ CNLĐ
nhập cư</t>
  </si>
  <si>
    <t>Tự thôi, không tham gia sinh hoạt</t>
  </si>
  <si>
    <t>Chuyển đi nơi khác</t>
  </si>
  <si>
    <t>Vững mạnh</t>
  </si>
  <si>
    <t>HVƯT năm trước
2013</t>
  </si>
  <si>
    <t>11 = 10/3</t>
  </si>
  <si>
    <t>SL</t>
  </si>
  <si>
    <t>Tổng số đạt</t>
  </si>
  <si>
    <t>SL ĐK PT "Tự rèn luyện"</t>
  </si>
  <si>
    <t>CHỦ TỊCH</t>
  </si>
  <si>
    <t>Trong đó HV nòng cốt</t>
  </si>
  <si>
    <t>TS hội viên cuối kỳ năm 2013</t>
  </si>
  <si>
    <t>60t trở lên</t>
  </si>
  <si>
    <t>Khá</t>
  </si>
  <si>
    <t>25= 24/10</t>
  </si>
  <si>
    <t>HỘI LIÊN HIỆP PHỤ NỮ QUẬN 8</t>
  </si>
  <si>
    <t>Quận 8, ngày 25 tháng 10 năm 2014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</si>
  <si>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</si>
  <si>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</si>
  <si>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</si>
  <si>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</si>
  <si>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</si>
  <si>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</si>
  <si>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</si>
  <si>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</si>
  <si>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</si>
  <si>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</si>
  <si>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</si>
  <si>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</si>
  <si>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</si>
  <si>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</si>
  <si>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</si>
  <si>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</si>
  <si>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Rạch Ông</t>
  </si>
  <si>
    <t>Phạm Thế Hiển</t>
  </si>
  <si>
    <t>Xóm Củi</t>
  </si>
  <si>
    <t>Bình Điền</t>
  </si>
  <si>
    <t xml:space="preserve">Công an </t>
  </si>
  <si>
    <t>HV nữ tu</t>
  </si>
  <si>
    <t>CLB 
Nữ doanh nghiệp</t>
  </si>
  <si>
    <t>Chùa</t>
  </si>
  <si>
    <t>TS hội viên (6 tháng đầu năm 2014)</t>
  </si>
  <si>
    <t xml:space="preserve"> </t>
  </si>
  <si>
    <t>Khác (Tày)</t>
  </si>
  <si>
    <t>Tôn giáo (Công giáo)</t>
  </si>
  <si>
    <t>Trần Thanh Hà</t>
  </si>
  <si>
    <t>CLB Nữ doanh nghiệp</t>
  </si>
  <si>
    <t xml:space="preserve">Số tiền để lại Phường/ Chợ </t>
  </si>
  <si>
    <t>X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</si>
</sst>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00"/>
    <numFmt numFmtId="167" formatCode="[$-409]dddd\,\ mmmm\ dd\,\ yyyy"/>
    <numFmt numFmtId="168" formatCode="0.000%"/>
    <numFmt numFmtId="169" formatCode="0.0000%"/>
    <numFmt numFmtId="170" formatCode="0.00000%"/>
    <numFmt numFmtId="171" formatCode="0.000000%"/>
    <numFmt numFmtId="172" formatCode="0.0%"/>
    <numFmt numFmtId="173" formatCode="0.0000"/>
    <numFmt numFmtId="174" formatCode="0.00000"/>
    <numFmt numFmtId="175" formatCode="_(* #,##0.0_);_(* \(#,##0.0\);_(* &quot;-&quot;??_);_(@_)"/>
  </numFmts>
  <fonts count="62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i/>
      <u val="single"/>
      <sz val="9.5"/>
      <name val="Times New Roman"/>
      <family val="1"/>
    </font>
    <font>
      <b/>
      <sz val="8"/>
      <name val="Times New Roman"/>
      <family val="1"/>
    </font>
    <font>
      <b/>
      <sz val="7.5"/>
      <name val="Times New Roman"/>
      <family val="1"/>
    </font>
    <font>
      <i/>
      <sz val="7.5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ahoma"/>
      <family val="0"/>
    </font>
    <font>
      <b/>
      <sz val="10"/>
      <name val="Tahoma"/>
      <family val="0"/>
    </font>
    <font>
      <b/>
      <i/>
      <sz val="8"/>
      <color indexed="10"/>
      <name val="Times New Roman"/>
      <family val="1"/>
    </font>
    <font>
      <b/>
      <i/>
      <sz val="8"/>
      <name val="Times New Roman"/>
      <family val="1"/>
    </font>
    <font>
      <b/>
      <i/>
      <sz val="9.5"/>
      <name val="Times New Roman"/>
      <family val="1"/>
    </font>
    <font>
      <i/>
      <sz val="8"/>
      <name val="Times New Roman"/>
      <family val="1"/>
    </font>
    <font>
      <i/>
      <u val="single"/>
      <sz val="10"/>
      <name val="Times New Roman"/>
      <family val="1"/>
    </font>
    <font>
      <i/>
      <sz val="11"/>
      <name val="Times New Roman"/>
      <family val="1"/>
    </font>
    <font>
      <b/>
      <sz val="15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u val="single"/>
      <sz val="11"/>
      <name val="Times New Roman"/>
      <family val="1"/>
    </font>
    <font>
      <b/>
      <sz val="10"/>
      <color indexed="10"/>
      <name val="Times New Roman"/>
      <family val="1"/>
    </font>
    <font>
      <i/>
      <u val="single"/>
      <sz val="11"/>
      <name val="Times New Roman"/>
      <family val="1"/>
    </font>
    <font>
      <sz val="9.5"/>
      <color indexed="10"/>
      <name val="Times New Roman"/>
      <family val="1"/>
    </font>
    <font>
      <b/>
      <sz val="7.5"/>
      <color indexed="10"/>
      <name val="Times New Roman"/>
      <family val="1"/>
    </font>
    <font>
      <sz val="8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sz val="11"/>
      <name val="Arial"/>
      <family val="0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Times New Roman"/>
      <family val="1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45" fillId="3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4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7" borderId="1" applyNumberFormat="0" applyAlignment="0" applyProtection="0"/>
    <xf numFmtId="0" fontId="54" fillId="0" borderId="6" applyNumberFormat="0" applyFill="0" applyAlignment="0" applyProtection="0"/>
    <xf numFmtId="0" fontId="55" fillId="22" borderId="0" applyNumberFormat="0" applyBorder="0" applyAlignment="0" applyProtection="0"/>
    <xf numFmtId="0" fontId="0" fillId="23" borderId="7" applyNumberFormat="0" applyFont="0" applyAlignment="0" applyProtection="0"/>
    <xf numFmtId="0" fontId="56" fillId="20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18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Fill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0" fontId="2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Border="1" applyAlignment="1">
      <alignment vertical="center" wrapText="1"/>
    </xf>
    <xf numFmtId="0" fontId="29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2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29" fillId="0" borderId="0" xfId="0" applyFont="1" applyFill="1" applyAlignment="1">
      <alignment horizontal="center"/>
    </xf>
    <xf numFmtId="0" fontId="29" fillId="0" borderId="0" xfId="0" applyFont="1" applyFill="1" applyAlignment="1">
      <alignment/>
    </xf>
    <xf numFmtId="0" fontId="31" fillId="0" borderId="0" xfId="0" applyFont="1" applyFill="1" applyAlignment="1">
      <alignment horizontal="center"/>
    </xf>
    <xf numFmtId="0" fontId="31" fillId="0" borderId="0" xfId="0" applyFont="1" applyFill="1" applyAlignment="1">
      <alignment/>
    </xf>
    <xf numFmtId="0" fontId="31" fillId="0" borderId="0" xfId="0" applyFont="1" applyAlignment="1">
      <alignment/>
    </xf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9" fontId="18" fillId="0" borderId="10" xfId="59" applyFont="1" applyBorder="1" applyAlignment="1">
      <alignment horizontal="center" vertical="center"/>
    </xf>
    <xf numFmtId="9" fontId="18" fillId="0" borderId="10" xfId="59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9" fontId="19" fillId="0" borderId="10" xfId="59" applyFont="1" applyBorder="1" applyAlignment="1">
      <alignment horizontal="center" vertical="center"/>
    </xf>
    <xf numFmtId="9" fontId="19" fillId="0" borderId="10" xfId="59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14" fillId="0" borderId="0" xfId="0" applyFont="1" applyBorder="1" applyAlignment="1">
      <alignment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28" fillId="0" borderId="0" xfId="0" applyFont="1" applyFill="1" applyAlignment="1">
      <alignment/>
    </xf>
    <xf numFmtId="0" fontId="7" fillId="0" borderId="0" xfId="0" applyFont="1" applyFill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Alignment="1">
      <alignment/>
    </xf>
    <xf numFmtId="0" fontId="23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/>
    </xf>
    <xf numFmtId="0" fontId="39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Fill="1" applyBorder="1" applyAlignment="1">
      <alignment horizontal="center" vertical="center"/>
    </xf>
    <xf numFmtId="10" fontId="27" fillId="0" borderId="11" xfId="0" applyNumberFormat="1" applyFont="1" applyFill="1" applyBorder="1" applyAlignment="1">
      <alignment horizontal="center" vertical="center" wrapText="1"/>
    </xf>
    <xf numFmtId="9" fontId="5" fillId="0" borderId="10" xfId="59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8" fillId="0" borderId="10" xfId="0" applyFont="1" applyBorder="1" applyAlignment="1">
      <alignment horizontal="center"/>
    </xf>
    <xf numFmtId="0" fontId="40" fillId="0" borderId="0" xfId="0" applyFont="1" applyBorder="1" applyAlignment="1">
      <alignment vertical="center"/>
    </xf>
    <xf numFmtId="10" fontId="14" fillId="0" borderId="0" xfId="0" applyNumberFormat="1" applyFont="1" applyFill="1" applyBorder="1" applyAlignment="1">
      <alignment horizontal="center" vertical="center" wrapText="1"/>
    </xf>
    <xf numFmtId="9" fontId="6" fillId="0" borderId="0" xfId="59" applyFont="1" applyFill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38" fillId="0" borderId="10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3" fontId="8" fillId="0" borderId="10" xfId="0" applyNumberFormat="1" applyFont="1" applyFill="1" applyBorder="1" applyAlignment="1">
      <alignment horizontal="center" vertical="center"/>
    </xf>
    <xf numFmtId="164" fontId="8" fillId="0" borderId="10" xfId="42" applyNumberFormat="1" applyFont="1" applyFill="1" applyBorder="1" applyAlignment="1">
      <alignment vertical="center"/>
    </xf>
    <xf numFmtId="9" fontId="8" fillId="0" borderId="10" xfId="59" applyNumberFormat="1" applyFont="1" applyFill="1" applyBorder="1" applyAlignment="1">
      <alignment horizontal="center" vertical="center"/>
    </xf>
    <xf numFmtId="9" fontId="8" fillId="0" borderId="10" xfId="59" applyNumberFormat="1" applyFont="1" applyBorder="1" applyAlignment="1">
      <alignment horizontal="center" vertical="center"/>
    </xf>
    <xf numFmtId="164" fontId="8" fillId="0" borderId="10" xfId="42" applyNumberFormat="1" applyFont="1" applyBorder="1" applyAlignment="1">
      <alignment vertical="center"/>
    </xf>
    <xf numFmtId="164" fontId="7" fillId="0" borderId="10" xfId="42" applyNumberFormat="1" applyFont="1" applyFill="1" applyBorder="1" applyAlignment="1">
      <alignment vertical="center"/>
    </xf>
    <xf numFmtId="9" fontId="7" fillId="0" borderId="10" xfId="59" applyNumberFormat="1" applyFont="1" applyFill="1" applyBorder="1" applyAlignment="1">
      <alignment horizontal="center" vertical="center"/>
    </xf>
    <xf numFmtId="9" fontId="7" fillId="0" borderId="10" xfId="59" applyNumberFormat="1" applyFont="1" applyBorder="1" applyAlignment="1">
      <alignment horizontal="center" vertical="center"/>
    </xf>
    <xf numFmtId="164" fontId="7" fillId="0" borderId="10" xfId="42" applyNumberFormat="1" applyFont="1" applyBorder="1" applyAlignment="1">
      <alignment vertical="center"/>
    </xf>
    <xf numFmtId="3" fontId="38" fillId="0" borderId="10" xfId="0" applyNumberFormat="1" applyFont="1" applyBorder="1" applyAlignment="1">
      <alignment horizontal="center" vertical="center"/>
    </xf>
    <xf numFmtId="9" fontId="38" fillId="0" borderId="10" xfId="0" applyNumberFormat="1" applyFont="1" applyBorder="1" applyAlignment="1">
      <alignment horizontal="center" vertical="center"/>
    </xf>
    <xf numFmtId="3" fontId="38" fillId="0" borderId="10" xfId="0" applyNumberFormat="1" applyFont="1" applyFill="1" applyBorder="1" applyAlignment="1">
      <alignment horizontal="center" vertical="center"/>
    </xf>
    <xf numFmtId="9" fontId="38" fillId="0" borderId="10" xfId="0" applyNumberFormat="1" applyFont="1" applyFill="1" applyBorder="1" applyAlignment="1">
      <alignment horizontal="center" vertical="center"/>
    </xf>
    <xf numFmtId="3" fontId="38" fillId="0" borderId="10" xfId="0" applyNumberFormat="1" applyFont="1" applyBorder="1" applyAlignment="1">
      <alignment horizont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center" vertical="center"/>
    </xf>
    <xf numFmtId="3" fontId="38" fillId="0" borderId="10" xfId="0" applyNumberFormat="1" applyFont="1" applyFill="1" applyBorder="1" applyAlignment="1">
      <alignment horizontal="center"/>
    </xf>
    <xf numFmtId="3" fontId="37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9" fontId="27" fillId="0" borderId="11" xfId="0" applyNumberFormat="1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/>
    </xf>
    <xf numFmtId="2" fontId="38" fillId="0" borderId="10" xfId="59" applyNumberFormat="1" applyFont="1" applyBorder="1" applyAlignment="1">
      <alignment horizontal="center" vertical="center"/>
    </xf>
    <xf numFmtId="172" fontId="38" fillId="0" borderId="10" xfId="59" applyNumberFormat="1" applyFont="1" applyFill="1" applyBorder="1" applyAlignment="1">
      <alignment horizontal="center" vertical="center"/>
    </xf>
    <xf numFmtId="9" fontId="38" fillId="0" borderId="10" xfId="59" applyNumberFormat="1" applyFont="1" applyFill="1" applyBorder="1" applyAlignment="1">
      <alignment horizontal="center" vertical="center"/>
    </xf>
    <xf numFmtId="1" fontId="38" fillId="0" borderId="10" xfId="59" applyNumberFormat="1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left" vertical="center" wrapText="1"/>
    </xf>
    <xf numFmtId="2" fontId="38" fillId="0" borderId="10" xfId="59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vertical="center"/>
    </xf>
    <xf numFmtId="0" fontId="38" fillId="0" borderId="12" xfId="0" applyFont="1" applyFill="1" applyBorder="1" applyAlignment="1">
      <alignment vertical="center" wrapText="1"/>
    </xf>
    <xf numFmtId="0" fontId="37" fillId="0" borderId="10" xfId="0" applyFont="1" applyFill="1" applyBorder="1" applyAlignment="1">
      <alignment horizontal="center" vertical="center"/>
    </xf>
    <xf numFmtId="2" fontId="37" fillId="0" borderId="10" xfId="59" applyNumberFormat="1" applyFont="1" applyBorder="1" applyAlignment="1">
      <alignment horizontal="center" vertical="center"/>
    </xf>
    <xf numFmtId="172" fontId="37" fillId="0" borderId="10" xfId="59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9" fontId="37" fillId="0" borderId="10" xfId="0" applyNumberFormat="1" applyFont="1" applyBorder="1" applyAlignment="1">
      <alignment horizontal="center" vertical="center"/>
    </xf>
    <xf numFmtId="10" fontId="7" fillId="0" borderId="11" xfId="0" applyNumberFormat="1" applyFont="1" applyFill="1" applyBorder="1" applyAlignment="1">
      <alignment horizontal="center" vertical="center" wrapText="1"/>
    </xf>
    <xf numFmtId="9" fontId="7" fillId="0" borderId="10" xfId="59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164" fontId="29" fillId="0" borderId="10" xfId="42" applyNumberFormat="1" applyFont="1" applyFill="1" applyBorder="1" applyAlignment="1">
      <alignment vertical="center"/>
    </xf>
    <xf numFmtId="3" fontId="60" fillId="0" borderId="0" xfId="0" applyNumberFormat="1" applyFont="1" applyBorder="1" applyAlignment="1">
      <alignment horizontal="center" vertical="center"/>
    </xf>
    <xf numFmtId="3" fontId="38" fillId="8" borderId="10" xfId="0" applyNumberFormat="1" applyFont="1" applyFill="1" applyBorder="1" applyAlignment="1">
      <alignment horizontal="center" vertical="center"/>
    </xf>
    <xf numFmtId="164" fontId="8" fillId="8" borderId="10" xfId="42" applyNumberFormat="1" applyFont="1" applyFill="1" applyBorder="1" applyAlignment="1">
      <alignment vertical="center"/>
    </xf>
    <xf numFmtId="9" fontId="8" fillId="8" borderId="10" xfId="59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/>
    </xf>
    <xf numFmtId="0" fontId="14" fillId="0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9" fillId="0" borderId="13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14" fillId="0" borderId="1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2</xdr:row>
      <xdr:rowOff>76200</xdr:rowOff>
    </xdr:from>
    <xdr:to>
      <xdr:col>3</xdr:col>
      <xdr:colOff>371475</xdr:colOff>
      <xdr:row>2</xdr:row>
      <xdr:rowOff>76200</xdr:rowOff>
    </xdr:to>
    <xdr:sp>
      <xdr:nvSpPr>
        <xdr:cNvPr id="1" name="Line 4"/>
        <xdr:cNvSpPr>
          <a:spLocks/>
        </xdr:cNvSpPr>
      </xdr:nvSpPr>
      <xdr:spPr>
        <a:xfrm>
          <a:off x="781050" y="4762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85725</xdr:colOff>
      <xdr:row>2</xdr:row>
      <xdr:rowOff>38100</xdr:rowOff>
    </xdr:from>
    <xdr:to>
      <xdr:col>24</xdr:col>
      <xdr:colOff>76200</xdr:colOff>
      <xdr:row>2</xdr:row>
      <xdr:rowOff>38100</xdr:rowOff>
    </xdr:to>
    <xdr:sp>
      <xdr:nvSpPr>
        <xdr:cNvPr id="2" name="Line 5"/>
        <xdr:cNvSpPr>
          <a:spLocks/>
        </xdr:cNvSpPr>
      </xdr:nvSpPr>
      <xdr:spPr>
        <a:xfrm>
          <a:off x="7505700" y="43815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2</xdr:row>
      <xdr:rowOff>76200</xdr:rowOff>
    </xdr:from>
    <xdr:to>
      <xdr:col>2</xdr:col>
      <xdr:colOff>371475</xdr:colOff>
      <xdr:row>2</xdr:row>
      <xdr:rowOff>76200</xdr:rowOff>
    </xdr:to>
    <xdr:sp>
      <xdr:nvSpPr>
        <xdr:cNvPr id="1" name="Line 1"/>
        <xdr:cNvSpPr>
          <a:spLocks/>
        </xdr:cNvSpPr>
      </xdr:nvSpPr>
      <xdr:spPr>
        <a:xfrm>
          <a:off x="609600" y="5048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2</xdr:row>
      <xdr:rowOff>28575</xdr:rowOff>
    </xdr:from>
    <xdr:to>
      <xdr:col>10</xdr:col>
      <xdr:colOff>476250</xdr:colOff>
      <xdr:row>2</xdr:row>
      <xdr:rowOff>28575</xdr:rowOff>
    </xdr:to>
    <xdr:sp>
      <xdr:nvSpPr>
        <xdr:cNvPr id="2" name="Line 2"/>
        <xdr:cNvSpPr>
          <a:spLocks/>
        </xdr:cNvSpPr>
      </xdr:nvSpPr>
      <xdr:spPr>
        <a:xfrm>
          <a:off x="6477000" y="45720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2</xdr:row>
      <xdr:rowOff>76200</xdr:rowOff>
    </xdr:from>
    <xdr:to>
      <xdr:col>4</xdr:col>
      <xdr:colOff>152400</xdr:colOff>
      <xdr:row>2</xdr:row>
      <xdr:rowOff>76200</xdr:rowOff>
    </xdr:to>
    <xdr:sp>
      <xdr:nvSpPr>
        <xdr:cNvPr id="1" name="Line 9"/>
        <xdr:cNvSpPr>
          <a:spLocks/>
        </xdr:cNvSpPr>
      </xdr:nvSpPr>
      <xdr:spPr>
        <a:xfrm>
          <a:off x="838200" y="5048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257175</xdr:colOff>
      <xdr:row>2</xdr:row>
      <xdr:rowOff>38100</xdr:rowOff>
    </xdr:from>
    <xdr:to>
      <xdr:col>27</xdr:col>
      <xdr:colOff>57150</xdr:colOff>
      <xdr:row>2</xdr:row>
      <xdr:rowOff>38100</xdr:rowOff>
    </xdr:to>
    <xdr:sp>
      <xdr:nvSpPr>
        <xdr:cNvPr id="2" name="Line 10"/>
        <xdr:cNvSpPr>
          <a:spLocks/>
        </xdr:cNvSpPr>
      </xdr:nvSpPr>
      <xdr:spPr>
        <a:xfrm>
          <a:off x="7248525" y="4667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2</xdr:row>
      <xdr:rowOff>76200</xdr:rowOff>
    </xdr:from>
    <xdr:to>
      <xdr:col>5</xdr:col>
      <xdr:colOff>95250</xdr:colOff>
      <xdr:row>2</xdr:row>
      <xdr:rowOff>76200</xdr:rowOff>
    </xdr:to>
    <xdr:sp>
      <xdr:nvSpPr>
        <xdr:cNvPr id="1" name="Line 2"/>
        <xdr:cNvSpPr>
          <a:spLocks/>
        </xdr:cNvSpPr>
      </xdr:nvSpPr>
      <xdr:spPr>
        <a:xfrm>
          <a:off x="819150" y="4762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2</xdr:row>
      <xdr:rowOff>57150</xdr:rowOff>
    </xdr:from>
    <xdr:to>
      <xdr:col>27</xdr:col>
      <xdr:colOff>38100</xdr:colOff>
      <xdr:row>2</xdr:row>
      <xdr:rowOff>57150</xdr:rowOff>
    </xdr:to>
    <xdr:sp>
      <xdr:nvSpPr>
        <xdr:cNvPr id="2" name="Line 3"/>
        <xdr:cNvSpPr>
          <a:spLocks/>
        </xdr:cNvSpPr>
      </xdr:nvSpPr>
      <xdr:spPr>
        <a:xfrm>
          <a:off x="7115175" y="45720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</xdr:row>
      <xdr:rowOff>76200</xdr:rowOff>
    </xdr:from>
    <xdr:to>
      <xdr:col>3</xdr:col>
      <xdr:colOff>142875</xdr:colOff>
      <xdr:row>2</xdr:row>
      <xdr:rowOff>76200</xdr:rowOff>
    </xdr:to>
    <xdr:sp>
      <xdr:nvSpPr>
        <xdr:cNvPr id="1" name="Line 2"/>
        <xdr:cNvSpPr>
          <a:spLocks/>
        </xdr:cNvSpPr>
      </xdr:nvSpPr>
      <xdr:spPr>
        <a:xfrm>
          <a:off x="800100" y="4762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514350</xdr:colOff>
      <xdr:row>2</xdr:row>
      <xdr:rowOff>47625</xdr:rowOff>
    </xdr:from>
    <xdr:to>
      <xdr:col>16</xdr:col>
      <xdr:colOff>152400</xdr:colOff>
      <xdr:row>2</xdr:row>
      <xdr:rowOff>47625</xdr:rowOff>
    </xdr:to>
    <xdr:sp>
      <xdr:nvSpPr>
        <xdr:cNvPr id="2" name="Line 3"/>
        <xdr:cNvSpPr>
          <a:spLocks/>
        </xdr:cNvSpPr>
      </xdr:nvSpPr>
      <xdr:spPr>
        <a:xfrm>
          <a:off x="6781800" y="447675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</xdr:row>
      <xdr:rowOff>76200</xdr:rowOff>
    </xdr:from>
    <xdr:to>
      <xdr:col>4</xdr:col>
      <xdr:colOff>104775</xdr:colOff>
      <xdr:row>2</xdr:row>
      <xdr:rowOff>76200</xdr:rowOff>
    </xdr:to>
    <xdr:sp>
      <xdr:nvSpPr>
        <xdr:cNvPr id="1" name="Line 3"/>
        <xdr:cNvSpPr>
          <a:spLocks/>
        </xdr:cNvSpPr>
      </xdr:nvSpPr>
      <xdr:spPr>
        <a:xfrm>
          <a:off x="885825" y="4762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371475</xdr:colOff>
      <xdr:row>2</xdr:row>
      <xdr:rowOff>57150</xdr:rowOff>
    </xdr:from>
    <xdr:to>
      <xdr:col>20</xdr:col>
      <xdr:colOff>152400</xdr:colOff>
      <xdr:row>2</xdr:row>
      <xdr:rowOff>57150</xdr:rowOff>
    </xdr:to>
    <xdr:sp>
      <xdr:nvSpPr>
        <xdr:cNvPr id="2" name="Line 4"/>
        <xdr:cNvSpPr>
          <a:spLocks/>
        </xdr:cNvSpPr>
      </xdr:nvSpPr>
      <xdr:spPr>
        <a:xfrm>
          <a:off x="6696075" y="45720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2"/>
  <sheetViews>
    <sheetView zoomScalePageLayoutView="0" workbookViewId="0" topLeftCell="A13">
      <selection activeCell="A4" sqref="A4:F4"/>
    </sheetView>
  </sheetViews>
  <sheetFormatPr defaultColWidth="9.140625" defaultRowHeight="12.75"/>
  <cols>
    <col min="1" max="1" width="4.421875" style="5" customWidth="1"/>
    <col min="2" max="2" width="6.00390625" style="5" customWidth="1"/>
    <col min="3" max="3" width="6.421875" style="5" customWidth="1"/>
    <col min="4" max="4" width="7.28125" style="35" customWidth="1"/>
    <col min="5" max="5" width="6.00390625" style="5" customWidth="1"/>
    <col min="6" max="6" width="4.57421875" style="5" customWidth="1"/>
    <col min="7" max="7" width="6.140625" style="5" customWidth="1"/>
    <col min="8" max="8" width="6.28125" style="5" customWidth="1"/>
    <col min="9" max="9" width="5.140625" style="5" customWidth="1"/>
    <col min="10" max="10" width="6.7109375" style="5" customWidth="1"/>
    <col min="11" max="11" width="8.140625" style="5" customWidth="1"/>
    <col min="12" max="12" width="6.140625" style="5" customWidth="1"/>
    <col min="13" max="13" width="5.421875" style="5" customWidth="1"/>
    <col min="14" max="14" width="4.57421875" style="5" customWidth="1"/>
    <col min="15" max="15" width="6.8515625" style="5" customWidth="1"/>
    <col min="16" max="16" width="4.421875" style="5" customWidth="1"/>
    <col min="17" max="17" width="6.140625" style="5" customWidth="1"/>
    <col min="18" max="18" width="5.7109375" style="5" customWidth="1"/>
    <col min="19" max="19" width="4.8515625" style="5" customWidth="1"/>
    <col min="20" max="20" width="4.00390625" style="5" customWidth="1"/>
    <col min="21" max="21" width="6.421875" style="5" customWidth="1"/>
    <col min="22" max="22" width="6.140625" style="5" customWidth="1"/>
    <col min="23" max="23" width="5.28125" style="5" customWidth="1"/>
    <col min="24" max="24" width="6.421875" style="5" customWidth="1"/>
    <col min="25" max="25" width="7.57421875" style="5" customWidth="1"/>
    <col min="26" max="26" width="10.28125" style="5" customWidth="1"/>
    <col min="27" max="27" width="9.57421875" style="5" customWidth="1"/>
    <col min="28" max="28" width="7.7109375" style="5" customWidth="1"/>
    <col min="29" max="29" width="8.8515625" style="5" customWidth="1"/>
    <col min="30" max="16384" width="9.140625" style="5" customWidth="1"/>
  </cols>
  <sheetData>
    <row r="1" spans="1:25" ht="15.75">
      <c r="A1" s="224" t="s">
        <v>140</v>
      </c>
      <c r="B1" s="224"/>
      <c r="C1" s="224"/>
      <c r="D1" s="224"/>
      <c r="E1" s="224"/>
      <c r="F1" s="224"/>
      <c r="G1" s="127"/>
      <c r="H1" s="127"/>
      <c r="I1" s="127"/>
      <c r="J1" s="127"/>
      <c r="K1" s="127"/>
      <c r="L1" s="127"/>
      <c r="M1" s="128"/>
      <c r="N1" s="128"/>
      <c r="O1" s="128"/>
      <c r="P1" s="128"/>
      <c r="Q1" s="128"/>
      <c r="R1" s="128"/>
      <c r="S1" s="131"/>
      <c r="T1" s="132"/>
      <c r="U1" s="132"/>
      <c r="V1" s="131" t="s">
        <v>0</v>
      </c>
      <c r="W1" s="131"/>
      <c r="X1" s="132"/>
      <c r="Y1" s="132"/>
    </row>
    <row r="2" spans="1:25" ht="15.75">
      <c r="A2" s="224" t="s">
        <v>110</v>
      </c>
      <c r="B2" s="224"/>
      <c r="C2" s="224"/>
      <c r="D2" s="224"/>
      <c r="E2" s="224"/>
      <c r="F2" s="224"/>
      <c r="G2" s="127"/>
      <c r="H2" s="127"/>
      <c r="I2" s="127"/>
      <c r="J2" s="127"/>
      <c r="K2" s="127"/>
      <c r="L2" s="127"/>
      <c r="M2" s="129"/>
      <c r="N2" s="129"/>
      <c r="O2" s="129"/>
      <c r="P2" s="129"/>
      <c r="Q2" s="129"/>
      <c r="R2" s="129"/>
      <c r="S2" s="133"/>
      <c r="T2" s="132"/>
      <c r="U2" s="132"/>
      <c r="V2" s="131" t="s">
        <v>1</v>
      </c>
      <c r="W2" s="133"/>
      <c r="X2" s="132"/>
      <c r="Y2" s="132"/>
    </row>
    <row r="3" spans="1:25" ht="15.75">
      <c r="A3" s="128"/>
      <c r="B3" s="128"/>
      <c r="C3" s="128"/>
      <c r="D3" s="128"/>
      <c r="E3" s="128"/>
      <c r="F3" s="128"/>
      <c r="G3" s="127"/>
      <c r="H3" s="127"/>
      <c r="I3" s="127"/>
      <c r="J3" s="127"/>
      <c r="K3" s="127"/>
      <c r="L3" s="127"/>
      <c r="M3" s="129"/>
      <c r="N3" s="129"/>
      <c r="O3" s="129"/>
      <c r="P3" s="127"/>
      <c r="Q3" s="129"/>
      <c r="R3" s="129"/>
      <c r="S3" s="133"/>
      <c r="T3" s="132"/>
      <c r="U3" s="132"/>
      <c r="V3" s="133"/>
      <c r="W3" s="133"/>
      <c r="X3" s="132"/>
      <c r="Y3" s="132"/>
    </row>
    <row r="4" spans="1:25" ht="15.75">
      <c r="A4" s="209"/>
      <c r="B4" s="209"/>
      <c r="C4" s="209"/>
      <c r="D4" s="209"/>
      <c r="E4" s="209"/>
      <c r="F4" s="209"/>
      <c r="G4" s="127"/>
      <c r="H4" s="127"/>
      <c r="I4" s="225"/>
      <c r="J4" s="225"/>
      <c r="K4" s="225"/>
      <c r="L4" s="226"/>
      <c r="M4" s="226"/>
      <c r="N4" s="226"/>
      <c r="O4" s="130"/>
      <c r="P4" s="130"/>
      <c r="Q4" s="130"/>
      <c r="R4" s="130"/>
      <c r="S4" s="214" t="s">
        <v>141</v>
      </c>
      <c r="T4" s="214"/>
      <c r="U4" s="214"/>
      <c r="V4" s="214"/>
      <c r="W4" s="214"/>
      <c r="X4" s="214"/>
      <c r="Y4" s="214"/>
    </row>
    <row r="5" ht="10.5" customHeight="1"/>
    <row r="6" spans="1:28" ht="15.75">
      <c r="A6" s="213" t="s">
        <v>115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8"/>
      <c r="AA6" s="28"/>
      <c r="AB6" s="28"/>
    </row>
    <row r="7" ht="19.5" customHeight="1"/>
    <row r="8" spans="1:28" s="9" customFormat="1" ht="36" customHeight="1">
      <c r="A8" s="210" t="s">
        <v>2</v>
      </c>
      <c r="B8" s="211" t="s">
        <v>103</v>
      </c>
      <c r="C8" s="211" t="s">
        <v>21</v>
      </c>
      <c r="D8" s="207" t="s">
        <v>136</v>
      </c>
      <c r="E8" s="211" t="s">
        <v>3</v>
      </c>
      <c r="F8" s="234" t="s">
        <v>7</v>
      </c>
      <c r="G8" s="235"/>
      <c r="H8" s="235"/>
      <c r="I8" s="236"/>
      <c r="J8" s="216" t="s">
        <v>9</v>
      </c>
      <c r="K8" s="217"/>
      <c r="L8" s="216" t="s">
        <v>10</v>
      </c>
      <c r="M8" s="222"/>
      <c r="N8" s="222"/>
      <c r="O8" s="222"/>
      <c r="P8" s="222"/>
      <c r="Q8" s="222"/>
      <c r="R8" s="222"/>
      <c r="S8" s="217"/>
      <c r="T8" s="232" t="s">
        <v>101</v>
      </c>
      <c r="U8" s="219" t="s">
        <v>5</v>
      </c>
      <c r="V8" s="220"/>
      <c r="W8" s="221"/>
      <c r="X8" s="218" t="s">
        <v>16</v>
      </c>
      <c r="Y8" s="218"/>
      <c r="Z8" s="215"/>
      <c r="AA8" s="215"/>
      <c r="AB8" s="215"/>
    </row>
    <row r="9" spans="1:29" s="8" customFormat="1" ht="111" customHeight="1">
      <c r="A9" s="208"/>
      <c r="B9" s="212"/>
      <c r="C9" s="212"/>
      <c r="D9" s="227"/>
      <c r="E9" s="212"/>
      <c r="F9" s="117" t="s">
        <v>18</v>
      </c>
      <c r="G9" s="122" t="s">
        <v>126</v>
      </c>
      <c r="H9" s="122" t="s">
        <v>127</v>
      </c>
      <c r="I9" s="122" t="s">
        <v>8</v>
      </c>
      <c r="J9" s="117" t="s">
        <v>18</v>
      </c>
      <c r="K9" s="73" t="s">
        <v>19</v>
      </c>
      <c r="L9" s="73" t="s">
        <v>11</v>
      </c>
      <c r="M9" s="73" t="s">
        <v>102</v>
      </c>
      <c r="N9" s="73" t="s">
        <v>12</v>
      </c>
      <c r="O9" s="73" t="s">
        <v>13</v>
      </c>
      <c r="P9" s="73" t="s">
        <v>14</v>
      </c>
      <c r="Q9" s="118" t="s">
        <v>125</v>
      </c>
      <c r="R9" s="73" t="s">
        <v>15</v>
      </c>
      <c r="S9" s="73" t="s">
        <v>20</v>
      </c>
      <c r="T9" s="233"/>
      <c r="U9" s="73" t="s">
        <v>6</v>
      </c>
      <c r="V9" s="118" t="s">
        <v>124</v>
      </c>
      <c r="W9" s="118" t="s">
        <v>137</v>
      </c>
      <c r="X9" s="36" t="s">
        <v>18</v>
      </c>
      <c r="Y9" s="36" t="s">
        <v>17</v>
      </c>
      <c r="Z9" s="37" t="s">
        <v>104</v>
      </c>
      <c r="AA9" s="37" t="s">
        <v>105</v>
      </c>
      <c r="AB9" s="37" t="s">
        <v>106</v>
      </c>
      <c r="AC9" s="38" t="s">
        <v>107</v>
      </c>
    </row>
    <row r="10" spans="1:28" s="8" customFormat="1" ht="27.75" customHeight="1">
      <c r="A10" s="39">
        <v>1</v>
      </c>
      <c r="B10" s="39">
        <v>2</v>
      </c>
      <c r="C10" s="39">
        <v>3</v>
      </c>
      <c r="D10" s="40">
        <v>4</v>
      </c>
      <c r="E10" s="39">
        <v>5</v>
      </c>
      <c r="F10" s="39">
        <v>6</v>
      </c>
      <c r="G10" s="39">
        <v>7</v>
      </c>
      <c r="H10" s="39">
        <v>8</v>
      </c>
      <c r="I10" s="39">
        <v>9</v>
      </c>
      <c r="J10" s="39">
        <v>10</v>
      </c>
      <c r="K10" s="41" t="s">
        <v>130</v>
      </c>
      <c r="L10" s="39">
        <v>12</v>
      </c>
      <c r="M10" s="39">
        <v>13</v>
      </c>
      <c r="N10" s="39">
        <v>14</v>
      </c>
      <c r="O10" s="39">
        <v>15</v>
      </c>
      <c r="P10" s="39">
        <v>16</v>
      </c>
      <c r="Q10" s="39">
        <v>17</v>
      </c>
      <c r="R10" s="39">
        <v>18</v>
      </c>
      <c r="S10" s="39">
        <v>19</v>
      </c>
      <c r="T10" s="39">
        <v>20</v>
      </c>
      <c r="U10" s="39">
        <v>21</v>
      </c>
      <c r="V10" s="39">
        <v>22</v>
      </c>
      <c r="W10" s="39">
        <v>23</v>
      </c>
      <c r="X10" s="39">
        <v>24</v>
      </c>
      <c r="Y10" s="41" t="s">
        <v>139</v>
      </c>
      <c r="Z10" s="37"/>
      <c r="AA10" s="37"/>
      <c r="AB10" s="37"/>
    </row>
    <row r="11" spans="1:29" s="12" customFormat="1" ht="24.75" customHeight="1">
      <c r="A11" s="1">
        <v>1</v>
      </c>
      <c r="B11" s="1" t="s">
        <v>142</v>
      </c>
      <c r="C11" s="134">
        <v>4057</v>
      </c>
      <c r="D11" s="135">
        <v>2994</v>
      </c>
      <c r="E11" s="136">
        <v>98</v>
      </c>
      <c r="F11" s="136">
        <f aca="true" t="shared" si="0" ref="F11:F18">G11+H11+I11</f>
        <v>15</v>
      </c>
      <c r="G11" s="136">
        <v>15</v>
      </c>
      <c r="H11" s="136"/>
      <c r="I11" s="136"/>
      <c r="J11" s="136">
        <f aca="true" t="shared" si="1" ref="J11:J16">D11+E11-F11</f>
        <v>3077</v>
      </c>
      <c r="K11" s="137">
        <f>J11/C11</f>
        <v>0.7584421986689672</v>
      </c>
      <c r="L11" s="136">
        <v>1096</v>
      </c>
      <c r="M11" s="136"/>
      <c r="N11" s="136"/>
      <c r="O11" s="136">
        <v>1811</v>
      </c>
      <c r="P11" s="136"/>
      <c r="Q11" s="136">
        <v>170</v>
      </c>
      <c r="R11" s="136"/>
      <c r="S11" s="136"/>
      <c r="T11" s="136"/>
      <c r="U11" s="136">
        <v>1582</v>
      </c>
      <c r="V11" s="136">
        <v>1203</v>
      </c>
      <c r="W11" s="136">
        <v>292</v>
      </c>
      <c r="X11" s="136">
        <v>736</v>
      </c>
      <c r="Y11" s="138">
        <f>X11/J11</f>
        <v>0.23919402014949626</v>
      </c>
      <c r="Z11" s="42">
        <f>SUM(L11:S11)</f>
        <v>3077</v>
      </c>
      <c r="AA11" s="42">
        <f>SUM(U11:W11)</f>
        <v>3077</v>
      </c>
      <c r="AB11" s="42">
        <f>'M4 TK DAN TOC - TON GIAO'!AF13</f>
        <v>0</v>
      </c>
      <c r="AC11" s="12">
        <f aca="true" t="shared" si="2" ref="AC11:AC48">IF(AB11=P11,"","sai")</f>
      </c>
    </row>
    <row r="12" spans="1:29" s="12" customFormat="1" ht="24.75" customHeight="1">
      <c r="A12" s="1">
        <v>2</v>
      </c>
      <c r="B12" s="1" t="s">
        <v>143</v>
      </c>
      <c r="C12" s="134">
        <v>5014</v>
      </c>
      <c r="D12" s="135">
        <v>3712</v>
      </c>
      <c r="E12" s="136">
        <v>87</v>
      </c>
      <c r="F12" s="136">
        <f t="shared" si="0"/>
        <v>23</v>
      </c>
      <c r="G12" s="136">
        <v>15</v>
      </c>
      <c r="H12" s="136">
        <v>8</v>
      </c>
      <c r="I12" s="136"/>
      <c r="J12" s="136">
        <f t="shared" si="1"/>
        <v>3776</v>
      </c>
      <c r="K12" s="137">
        <f aca="true" t="shared" si="3" ref="K12:K48">J12/C12</f>
        <v>0.7530913442361388</v>
      </c>
      <c r="L12" s="136">
        <v>2370</v>
      </c>
      <c r="M12" s="136"/>
      <c r="N12" s="136"/>
      <c r="O12" s="136">
        <v>1112</v>
      </c>
      <c r="P12" s="136"/>
      <c r="Q12" s="136">
        <v>294</v>
      </c>
      <c r="R12" s="136"/>
      <c r="S12" s="136"/>
      <c r="T12" s="136">
        <v>4</v>
      </c>
      <c r="U12" s="136">
        <v>1138</v>
      </c>
      <c r="V12" s="136">
        <v>2343</v>
      </c>
      <c r="W12" s="136">
        <v>295</v>
      </c>
      <c r="X12" s="136">
        <v>911</v>
      </c>
      <c r="Y12" s="138">
        <f aca="true" t="shared" si="4" ref="Y12:Y48">X12/J12</f>
        <v>0.241260593220339</v>
      </c>
      <c r="Z12" s="42">
        <f aca="true" t="shared" si="5" ref="Z12:Z47">SUM(L12:S12)</f>
        <v>3776</v>
      </c>
      <c r="AA12" s="42">
        <f aca="true" t="shared" si="6" ref="AA12:AA48">SUM(U12:W12)</f>
        <v>3776</v>
      </c>
      <c r="AB12" s="42">
        <f>'M4 TK DAN TOC - TON GIAO'!AF14</f>
        <v>0</v>
      </c>
      <c r="AC12" s="12">
        <f t="shared" si="2"/>
      </c>
    </row>
    <row r="13" spans="1:29" s="12" customFormat="1" ht="24.75" customHeight="1">
      <c r="A13" s="1">
        <v>3</v>
      </c>
      <c r="B13" s="1" t="s">
        <v>144</v>
      </c>
      <c r="C13" s="134">
        <v>4806</v>
      </c>
      <c r="D13" s="135">
        <v>3549</v>
      </c>
      <c r="E13" s="136">
        <v>107</v>
      </c>
      <c r="F13" s="136">
        <f t="shared" si="0"/>
        <v>44</v>
      </c>
      <c r="G13" s="136"/>
      <c r="H13" s="136">
        <v>33</v>
      </c>
      <c r="I13" s="136">
        <v>11</v>
      </c>
      <c r="J13" s="136">
        <f t="shared" si="1"/>
        <v>3612</v>
      </c>
      <c r="K13" s="137">
        <f t="shared" si="3"/>
        <v>0.7515605493133583</v>
      </c>
      <c r="L13" s="136">
        <v>2053</v>
      </c>
      <c r="M13" s="136"/>
      <c r="N13" s="136"/>
      <c r="O13" s="136">
        <v>1405</v>
      </c>
      <c r="P13" s="136"/>
      <c r="Q13" s="136">
        <v>154</v>
      </c>
      <c r="R13" s="136"/>
      <c r="S13" s="136"/>
      <c r="T13" s="136">
        <v>3</v>
      </c>
      <c r="U13" s="136">
        <v>1200</v>
      </c>
      <c r="V13" s="136">
        <v>2247</v>
      </c>
      <c r="W13" s="136">
        <v>165</v>
      </c>
      <c r="X13" s="136">
        <v>824</v>
      </c>
      <c r="Y13" s="138">
        <f t="shared" si="4"/>
        <v>0.22812846068660023</v>
      </c>
      <c r="Z13" s="42">
        <f t="shared" si="5"/>
        <v>3612</v>
      </c>
      <c r="AA13" s="42">
        <f t="shared" si="6"/>
        <v>3612</v>
      </c>
      <c r="AB13" s="42">
        <f>'M4 TK DAN TOC - TON GIAO'!AF15</f>
        <v>0</v>
      </c>
      <c r="AC13" s="12">
        <f t="shared" si="2"/>
      </c>
    </row>
    <row r="14" spans="1:29" s="12" customFormat="1" ht="24.75" customHeight="1">
      <c r="A14" s="1">
        <v>4</v>
      </c>
      <c r="B14" s="1" t="s">
        <v>145</v>
      </c>
      <c r="C14" s="134">
        <v>6502</v>
      </c>
      <c r="D14" s="135">
        <v>4762</v>
      </c>
      <c r="E14" s="136">
        <v>129</v>
      </c>
      <c r="F14" s="136">
        <f t="shared" si="0"/>
        <v>10</v>
      </c>
      <c r="G14" s="136">
        <v>7</v>
      </c>
      <c r="H14" s="136">
        <v>3</v>
      </c>
      <c r="I14" s="136"/>
      <c r="J14" s="136">
        <f t="shared" si="1"/>
        <v>4881</v>
      </c>
      <c r="K14" s="137">
        <f t="shared" si="3"/>
        <v>0.75069209474008</v>
      </c>
      <c r="L14" s="136">
        <v>3433</v>
      </c>
      <c r="M14" s="136"/>
      <c r="N14" s="136"/>
      <c r="O14" s="136">
        <v>1334</v>
      </c>
      <c r="P14" s="136"/>
      <c r="Q14" s="136">
        <v>114</v>
      </c>
      <c r="R14" s="136"/>
      <c r="S14" s="136"/>
      <c r="T14" s="136">
        <v>5</v>
      </c>
      <c r="U14" s="136">
        <v>1004</v>
      </c>
      <c r="V14" s="136">
        <v>3340</v>
      </c>
      <c r="W14" s="136">
        <v>537</v>
      </c>
      <c r="X14" s="136">
        <v>1109</v>
      </c>
      <c r="Y14" s="138">
        <f t="shared" si="4"/>
        <v>0.2272075394386396</v>
      </c>
      <c r="Z14" s="42">
        <f t="shared" si="5"/>
        <v>4881</v>
      </c>
      <c r="AA14" s="42">
        <f t="shared" si="6"/>
        <v>4881</v>
      </c>
      <c r="AB14" s="42">
        <f>'M4 TK DAN TOC - TON GIAO'!AF16</f>
        <v>0</v>
      </c>
      <c r="AC14" s="12">
        <f t="shared" si="2"/>
      </c>
    </row>
    <row r="15" spans="1:29" s="12" customFormat="1" ht="24.75" customHeight="1">
      <c r="A15" s="1">
        <v>5</v>
      </c>
      <c r="B15" s="1" t="s">
        <v>146</v>
      </c>
      <c r="C15" s="134">
        <v>5586</v>
      </c>
      <c r="D15" s="135">
        <v>4220</v>
      </c>
      <c r="E15" s="136">
        <v>35</v>
      </c>
      <c r="F15" s="136">
        <f t="shared" si="0"/>
        <v>14</v>
      </c>
      <c r="G15" s="136">
        <v>14</v>
      </c>
      <c r="H15" s="136"/>
      <c r="I15" s="136"/>
      <c r="J15" s="136">
        <f t="shared" si="1"/>
        <v>4241</v>
      </c>
      <c r="K15" s="137">
        <f t="shared" si="3"/>
        <v>0.75921947726459</v>
      </c>
      <c r="L15" s="136">
        <v>1610</v>
      </c>
      <c r="M15" s="136"/>
      <c r="N15" s="136"/>
      <c r="O15" s="136">
        <v>2357</v>
      </c>
      <c r="P15" s="136"/>
      <c r="Q15" s="136">
        <v>183</v>
      </c>
      <c r="R15" s="136">
        <v>91</v>
      </c>
      <c r="S15" s="136"/>
      <c r="T15" s="136">
        <v>5</v>
      </c>
      <c r="U15" s="136">
        <v>605</v>
      </c>
      <c r="V15" s="136">
        <v>3038</v>
      </c>
      <c r="W15" s="136">
        <v>598</v>
      </c>
      <c r="X15" s="136">
        <v>1132</v>
      </c>
      <c r="Y15" s="138">
        <f t="shared" si="4"/>
        <v>0.26691817967460507</v>
      </c>
      <c r="Z15" s="42">
        <f t="shared" si="5"/>
        <v>4241</v>
      </c>
      <c r="AA15" s="42">
        <f t="shared" si="6"/>
        <v>4241</v>
      </c>
      <c r="AB15" s="42">
        <f>'M4 TK DAN TOC - TON GIAO'!AF17</f>
        <v>0</v>
      </c>
      <c r="AC15" s="12">
        <f t="shared" si="2"/>
      </c>
    </row>
    <row r="16" spans="1:29" s="12" customFormat="1" ht="24.75" customHeight="1">
      <c r="A16" s="1">
        <v>6</v>
      </c>
      <c r="B16" s="1" t="s">
        <v>147</v>
      </c>
      <c r="C16" s="134">
        <v>6339</v>
      </c>
      <c r="D16" s="135">
        <v>4686</v>
      </c>
      <c r="E16" s="136">
        <v>82</v>
      </c>
      <c r="F16" s="136">
        <f t="shared" si="0"/>
        <v>10</v>
      </c>
      <c r="G16" s="136">
        <v>10</v>
      </c>
      <c r="H16" s="136"/>
      <c r="I16" s="136"/>
      <c r="J16" s="136">
        <f t="shared" si="1"/>
        <v>4758</v>
      </c>
      <c r="K16" s="137">
        <f t="shared" si="3"/>
        <v>0.750591575958353</v>
      </c>
      <c r="L16" s="136">
        <v>2481</v>
      </c>
      <c r="M16" s="136">
        <v>10</v>
      </c>
      <c r="N16" s="136"/>
      <c r="O16" s="136">
        <v>2161</v>
      </c>
      <c r="P16" s="136"/>
      <c r="Q16" s="136">
        <v>96</v>
      </c>
      <c r="R16" s="136">
        <v>10</v>
      </c>
      <c r="S16" s="136"/>
      <c r="T16" s="136"/>
      <c r="U16" s="136">
        <v>967</v>
      </c>
      <c r="V16" s="136">
        <v>3536</v>
      </c>
      <c r="W16" s="136">
        <v>255</v>
      </c>
      <c r="X16" s="136">
        <v>1156</v>
      </c>
      <c r="Y16" s="138">
        <f t="shared" si="4"/>
        <v>0.24295922656578395</v>
      </c>
      <c r="Z16" s="42">
        <f t="shared" si="5"/>
        <v>4758</v>
      </c>
      <c r="AA16" s="42">
        <f t="shared" si="6"/>
        <v>4758</v>
      </c>
      <c r="AB16" s="42">
        <f>'M4 TK DAN TOC - TON GIAO'!AF18</f>
        <v>0</v>
      </c>
      <c r="AC16" s="12">
        <f t="shared" si="2"/>
      </c>
    </row>
    <row r="17" spans="1:28" s="12" customFormat="1" ht="24.75" customHeight="1">
      <c r="A17" s="1">
        <v>7</v>
      </c>
      <c r="B17" s="1" t="s">
        <v>148</v>
      </c>
      <c r="C17" s="134">
        <v>2955</v>
      </c>
      <c r="D17" s="135">
        <v>2062</v>
      </c>
      <c r="E17" s="136">
        <v>176</v>
      </c>
      <c r="F17" s="136">
        <f t="shared" si="0"/>
        <v>19</v>
      </c>
      <c r="G17" s="136"/>
      <c r="H17" s="136">
        <v>19</v>
      </c>
      <c r="I17" s="136"/>
      <c r="J17" s="136">
        <f aca="true" t="shared" si="7" ref="J17:J30">D17+E17-F17</f>
        <v>2219</v>
      </c>
      <c r="K17" s="137">
        <f aca="true" t="shared" si="8" ref="K17:K32">J17/C17</f>
        <v>0.7509306260575296</v>
      </c>
      <c r="L17" s="136">
        <v>484</v>
      </c>
      <c r="M17" s="136">
        <v>2</v>
      </c>
      <c r="N17" s="136"/>
      <c r="O17" s="136">
        <v>1312</v>
      </c>
      <c r="P17" s="136"/>
      <c r="Q17" s="136">
        <v>391</v>
      </c>
      <c r="R17" s="136">
        <v>30</v>
      </c>
      <c r="S17" s="136"/>
      <c r="T17" s="136"/>
      <c r="U17" s="136">
        <v>839</v>
      </c>
      <c r="V17" s="136">
        <v>985</v>
      </c>
      <c r="W17" s="136">
        <v>395</v>
      </c>
      <c r="X17" s="136">
        <v>513</v>
      </c>
      <c r="Y17" s="138">
        <f aca="true" t="shared" si="9" ref="Y17:Y30">X17/J17</f>
        <v>0.23118521856692203</v>
      </c>
      <c r="Z17" s="42">
        <f t="shared" si="5"/>
        <v>2219</v>
      </c>
      <c r="AA17" s="42">
        <f t="shared" si="6"/>
        <v>2219</v>
      </c>
      <c r="AB17" s="42"/>
    </row>
    <row r="18" spans="1:28" s="12" customFormat="1" ht="24.75" customHeight="1">
      <c r="A18" s="1">
        <v>8</v>
      </c>
      <c r="B18" s="1" t="s">
        <v>149</v>
      </c>
      <c r="C18" s="134">
        <v>1850</v>
      </c>
      <c r="D18" s="135">
        <v>1227</v>
      </c>
      <c r="E18" s="136">
        <v>162</v>
      </c>
      <c r="F18" s="136">
        <f t="shared" si="0"/>
        <v>10</v>
      </c>
      <c r="G18" s="136"/>
      <c r="H18" s="136">
        <v>10</v>
      </c>
      <c r="I18" s="136"/>
      <c r="J18" s="136">
        <f t="shared" si="7"/>
        <v>1379</v>
      </c>
      <c r="K18" s="137">
        <f t="shared" si="8"/>
        <v>0.7454054054054055</v>
      </c>
      <c r="L18" s="136">
        <v>166</v>
      </c>
      <c r="M18" s="136"/>
      <c r="N18" s="136"/>
      <c r="O18" s="136">
        <v>1034</v>
      </c>
      <c r="P18" s="136"/>
      <c r="Q18" s="136">
        <v>159</v>
      </c>
      <c r="R18" s="136">
        <v>20</v>
      </c>
      <c r="S18" s="136"/>
      <c r="T18" s="136"/>
      <c r="U18" s="136">
        <v>306</v>
      </c>
      <c r="V18" s="136">
        <v>891</v>
      </c>
      <c r="W18" s="136">
        <v>182</v>
      </c>
      <c r="X18" s="136">
        <v>334</v>
      </c>
      <c r="Y18" s="138">
        <f t="shared" si="9"/>
        <v>0.2422044960116026</v>
      </c>
      <c r="Z18" s="42"/>
      <c r="AA18" s="42"/>
      <c r="AB18" s="42"/>
    </row>
    <row r="19" spans="1:28" s="12" customFormat="1" ht="24.75" customHeight="1">
      <c r="A19" s="1">
        <v>9</v>
      </c>
      <c r="B19" s="1" t="s">
        <v>150</v>
      </c>
      <c r="C19" s="134">
        <v>4738</v>
      </c>
      <c r="D19" s="135">
        <v>3434</v>
      </c>
      <c r="E19" s="136">
        <v>144</v>
      </c>
      <c r="F19" s="136">
        <f>SUM(G19:I19)</f>
        <v>15</v>
      </c>
      <c r="G19" s="136">
        <v>15</v>
      </c>
      <c r="H19" s="136" t="s">
        <v>167</v>
      </c>
      <c r="I19" s="136"/>
      <c r="J19" s="136">
        <f t="shared" si="7"/>
        <v>3563</v>
      </c>
      <c r="K19" s="137">
        <f t="shared" si="8"/>
        <v>0.7520050654284508</v>
      </c>
      <c r="L19" s="136">
        <v>1399</v>
      </c>
      <c r="M19" s="136"/>
      <c r="N19" s="136"/>
      <c r="O19" s="136">
        <v>2030</v>
      </c>
      <c r="P19" s="136"/>
      <c r="Q19" s="136">
        <v>119</v>
      </c>
      <c r="R19" s="136">
        <v>15</v>
      </c>
      <c r="S19" s="136"/>
      <c r="T19" s="136"/>
      <c r="U19" s="136">
        <v>754</v>
      </c>
      <c r="V19" s="136">
        <v>2308</v>
      </c>
      <c r="W19" s="136">
        <v>501</v>
      </c>
      <c r="X19" s="136">
        <v>908</v>
      </c>
      <c r="Y19" s="138">
        <f t="shared" si="9"/>
        <v>0.25484142576480495</v>
      </c>
      <c r="Z19" s="42"/>
      <c r="AA19" s="42"/>
      <c r="AB19" s="42"/>
    </row>
    <row r="20" spans="1:28" s="12" customFormat="1" ht="24.75" customHeight="1">
      <c r="A20" s="1">
        <v>10</v>
      </c>
      <c r="B20" s="1" t="s">
        <v>151</v>
      </c>
      <c r="C20" s="134">
        <v>3765</v>
      </c>
      <c r="D20" s="135">
        <v>2726</v>
      </c>
      <c r="E20" s="136">
        <v>108</v>
      </c>
      <c r="F20" s="136">
        <f aca="true" t="shared" si="10" ref="F20:F30">G20+H20+I20</f>
        <v>10</v>
      </c>
      <c r="G20" s="136">
        <v>10</v>
      </c>
      <c r="H20" s="136"/>
      <c r="I20" s="136"/>
      <c r="J20" s="136">
        <f t="shared" si="7"/>
        <v>2824</v>
      </c>
      <c r="K20" s="137">
        <f t="shared" si="8"/>
        <v>0.750066401062417</v>
      </c>
      <c r="L20" s="136">
        <v>1334</v>
      </c>
      <c r="M20" s="136"/>
      <c r="N20" s="136"/>
      <c r="O20" s="136">
        <v>1068</v>
      </c>
      <c r="P20" s="136"/>
      <c r="Q20" s="136">
        <v>342</v>
      </c>
      <c r="R20" s="136">
        <v>80</v>
      </c>
      <c r="S20" s="136"/>
      <c r="T20" s="136"/>
      <c r="U20" s="136">
        <v>1069</v>
      </c>
      <c r="V20" s="136">
        <v>1238</v>
      </c>
      <c r="W20" s="136">
        <v>517</v>
      </c>
      <c r="X20" s="136">
        <v>638</v>
      </c>
      <c r="Y20" s="138">
        <f t="shared" si="9"/>
        <v>0.22592067988668554</v>
      </c>
      <c r="Z20" s="42"/>
      <c r="AA20" s="42"/>
      <c r="AB20" s="42"/>
    </row>
    <row r="21" spans="1:28" s="12" customFormat="1" ht="24.75" customHeight="1">
      <c r="A21" s="1">
        <v>11</v>
      </c>
      <c r="B21" s="1" t="s">
        <v>152</v>
      </c>
      <c r="C21" s="134">
        <v>2523</v>
      </c>
      <c r="D21" s="135">
        <v>1777</v>
      </c>
      <c r="E21" s="136">
        <v>125</v>
      </c>
      <c r="F21" s="136">
        <f t="shared" si="10"/>
        <v>9</v>
      </c>
      <c r="G21" s="136"/>
      <c r="H21" s="136">
        <v>9</v>
      </c>
      <c r="I21" s="136"/>
      <c r="J21" s="136">
        <f t="shared" si="7"/>
        <v>1893</v>
      </c>
      <c r="K21" s="137">
        <f t="shared" si="8"/>
        <v>0.7502972651605232</v>
      </c>
      <c r="L21" s="136">
        <v>279</v>
      </c>
      <c r="M21" s="136"/>
      <c r="N21" s="136"/>
      <c r="O21" s="136">
        <v>1407</v>
      </c>
      <c r="P21" s="136"/>
      <c r="Q21" s="136">
        <v>207</v>
      </c>
      <c r="R21" s="136"/>
      <c r="S21" s="136"/>
      <c r="T21" s="136"/>
      <c r="U21" s="136">
        <v>369</v>
      </c>
      <c r="V21" s="136">
        <v>1331</v>
      </c>
      <c r="W21" s="136">
        <v>193</v>
      </c>
      <c r="X21" s="136">
        <v>432</v>
      </c>
      <c r="Y21" s="138">
        <f t="shared" si="9"/>
        <v>0.22820919175911253</v>
      </c>
      <c r="Z21" s="42"/>
      <c r="AA21" s="42"/>
      <c r="AB21" s="42"/>
    </row>
    <row r="22" spans="1:28" s="12" customFormat="1" ht="24.75" customHeight="1">
      <c r="A22" s="1">
        <v>12</v>
      </c>
      <c r="B22" s="1" t="s">
        <v>153</v>
      </c>
      <c r="C22" s="134">
        <v>5460</v>
      </c>
      <c r="D22" s="135">
        <v>3828</v>
      </c>
      <c r="E22" s="136">
        <v>280</v>
      </c>
      <c r="F22" s="136">
        <f t="shared" si="10"/>
        <v>20</v>
      </c>
      <c r="G22" s="136">
        <v>5</v>
      </c>
      <c r="H22" s="136">
        <v>15</v>
      </c>
      <c r="I22" s="136"/>
      <c r="J22" s="136">
        <f t="shared" si="7"/>
        <v>4088</v>
      </c>
      <c r="K22" s="137">
        <f t="shared" si="8"/>
        <v>0.7487179487179487</v>
      </c>
      <c r="L22" s="136">
        <v>1200</v>
      </c>
      <c r="M22" s="136"/>
      <c r="N22" s="136"/>
      <c r="O22" s="136">
        <v>2554</v>
      </c>
      <c r="P22" s="136"/>
      <c r="Q22" s="136">
        <v>254</v>
      </c>
      <c r="R22" s="136">
        <v>80</v>
      </c>
      <c r="S22" s="136"/>
      <c r="T22" s="136">
        <v>6</v>
      </c>
      <c r="U22" s="136">
        <v>977</v>
      </c>
      <c r="V22" s="136">
        <v>2610</v>
      </c>
      <c r="W22" s="136">
        <v>501</v>
      </c>
      <c r="X22" s="136">
        <v>954</v>
      </c>
      <c r="Y22" s="138">
        <f t="shared" si="9"/>
        <v>0.23336594911937378</v>
      </c>
      <c r="Z22" s="42"/>
      <c r="AA22" s="42"/>
      <c r="AB22" s="42"/>
    </row>
    <row r="23" spans="1:28" s="12" customFormat="1" ht="24.75" customHeight="1">
      <c r="A23" s="1">
        <v>13</v>
      </c>
      <c r="B23" s="1" t="s">
        <v>154</v>
      </c>
      <c r="C23" s="134">
        <v>2966</v>
      </c>
      <c r="D23" s="135">
        <v>2159</v>
      </c>
      <c r="E23" s="136">
        <v>68</v>
      </c>
      <c r="F23" s="136">
        <f t="shared" si="10"/>
        <v>10</v>
      </c>
      <c r="G23" s="136">
        <v>3</v>
      </c>
      <c r="H23" s="136">
        <v>7</v>
      </c>
      <c r="I23" s="136"/>
      <c r="J23" s="136">
        <f t="shared" si="7"/>
        <v>2217</v>
      </c>
      <c r="K23" s="137">
        <f t="shared" si="8"/>
        <v>0.7474713418745785</v>
      </c>
      <c r="L23" s="136">
        <v>432</v>
      </c>
      <c r="M23" s="136">
        <v>2</v>
      </c>
      <c r="N23" s="136"/>
      <c r="O23" s="136">
        <v>1640</v>
      </c>
      <c r="P23" s="136"/>
      <c r="Q23" s="136">
        <v>143</v>
      </c>
      <c r="R23" s="136"/>
      <c r="S23" s="136"/>
      <c r="T23" s="136"/>
      <c r="U23" s="136">
        <v>502</v>
      </c>
      <c r="V23" s="136">
        <v>1344</v>
      </c>
      <c r="W23" s="136">
        <v>371</v>
      </c>
      <c r="X23" s="136">
        <v>518</v>
      </c>
      <c r="Y23" s="138">
        <f t="shared" si="9"/>
        <v>0.2336490753270185</v>
      </c>
      <c r="Z23" s="42"/>
      <c r="AA23" s="42"/>
      <c r="AB23" s="42"/>
    </row>
    <row r="24" spans="1:28" s="12" customFormat="1" ht="24.75" customHeight="1">
      <c r="A24" s="1">
        <v>14</v>
      </c>
      <c r="B24" s="1" t="s">
        <v>155</v>
      </c>
      <c r="C24" s="134">
        <v>2377</v>
      </c>
      <c r="D24" s="135">
        <v>1708</v>
      </c>
      <c r="E24" s="136">
        <v>95</v>
      </c>
      <c r="F24" s="136">
        <f t="shared" si="10"/>
        <v>15</v>
      </c>
      <c r="G24" s="136">
        <v>7</v>
      </c>
      <c r="H24" s="136">
        <v>8</v>
      </c>
      <c r="I24" s="136"/>
      <c r="J24" s="136">
        <f t="shared" si="7"/>
        <v>1788</v>
      </c>
      <c r="K24" s="137">
        <f t="shared" si="8"/>
        <v>0.7522086663862011</v>
      </c>
      <c r="L24" s="136">
        <v>692</v>
      </c>
      <c r="M24" s="136">
        <v>2</v>
      </c>
      <c r="N24" s="136"/>
      <c r="O24" s="136">
        <v>931</v>
      </c>
      <c r="P24" s="136"/>
      <c r="Q24" s="136">
        <v>103</v>
      </c>
      <c r="R24" s="136">
        <v>60</v>
      </c>
      <c r="S24" s="136"/>
      <c r="T24" s="136"/>
      <c r="U24" s="136">
        <v>557</v>
      </c>
      <c r="V24" s="136">
        <v>852</v>
      </c>
      <c r="W24" s="136">
        <v>379</v>
      </c>
      <c r="X24" s="136">
        <v>412</v>
      </c>
      <c r="Y24" s="138">
        <f t="shared" si="9"/>
        <v>0.23042505592841164</v>
      </c>
      <c r="Z24" s="42"/>
      <c r="AA24" s="42"/>
      <c r="AB24" s="42"/>
    </row>
    <row r="25" spans="1:28" s="12" customFormat="1" ht="24.75" customHeight="1">
      <c r="A25" s="1">
        <v>15</v>
      </c>
      <c r="B25" s="1" t="s">
        <v>156</v>
      </c>
      <c r="C25" s="134">
        <v>6105</v>
      </c>
      <c r="D25" s="135">
        <v>4569</v>
      </c>
      <c r="E25" s="136">
        <v>57</v>
      </c>
      <c r="F25" s="136">
        <f t="shared" si="10"/>
        <v>27</v>
      </c>
      <c r="G25" s="136">
        <v>13</v>
      </c>
      <c r="H25" s="136">
        <v>10</v>
      </c>
      <c r="I25" s="136">
        <v>4</v>
      </c>
      <c r="J25" s="136">
        <f t="shared" si="7"/>
        <v>4599</v>
      </c>
      <c r="K25" s="137">
        <f t="shared" si="8"/>
        <v>0.7533169533169534</v>
      </c>
      <c r="L25" s="136">
        <v>2078</v>
      </c>
      <c r="M25" s="136"/>
      <c r="N25" s="136"/>
      <c r="O25" s="136">
        <v>2384</v>
      </c>
      <c r="P25" s="136"/>
      <c r="Q25" s="136">
        <v>112</v>
      </c>
      <c r="R25" s="136">
        <v>25</v>
      </c>
      <c r="S25" s="136"/>
      <c r="T25" s="136"/>
      <c r="U25" s="136">
        <v>1277</v>
      </c>
      <c r="V25" s="136">
        <v>2933</v>
      </c>
      <c r="W25" s="136">
        <v>389</v>
      </c>
      <c r="X25" s="136">
        <v>1269</v>
      </c>
      <c r="Y25" s="138">
        <f t="shared" si="9"/>
        <v>0.2759295499021526</v>
      </c>
      <c r="Z25" s="42"/>
      <c r="AA25" s="42"/>
      <c r="AB25" s="42"/>
    </row>
    <row r="26" spans="1:28" s="12" customFormat="1" ht="24.75" customHeight="1">
      <c r="A26" s="11">
        <v>16</v>
      </c>
      <c r="B26" s="11" t="s">
        <v>157</v>
      </c>
      <c r="C26" s="139">
        <v>2819</v>
      </c>
      <c r="D26" s="135">
        <v>1831</v>
      </c>
      <c r="E26" s="136">
        <v>332</v>
      </c>
      <c r="F26" s="136">
        <f t="shared" si="10"/>
        <v>48</v>
      </c>
      <c r="G26" s="136">
        <v>16</v>
      </c>
      <c r="H26" s="136">
        <v>25</v>
      </c>
      <c r="I26" s="136">
        <v>7</v>
      </c>
      <c r="J26" s="136">
        <f t="shared" si="7"/>
        <v>2115</v>
      </c>
      <c r="K26" s="137">
        <f t="shared" si="8"/>
        <v>0.7502660517914154</v>
      </c>
      <c r="L26" s="136">
        <v>290</v>
      </c>
      <c r="M26" s="136">
        <v>20</v>
      </c>
      <c r="N26" s="136"/>
      <c r="O26" s="136">
        <v>1492</v>
      </c>
      <c r="P26" s="136"/>
      <c r="Q26" s="136">
        <v>313</v>
      </c>
      <c r="R26" s="136"/>
      <c r="S26" s="136"/>
      <c r="T26" s="136"/>
      <c r="U26" s="136">
        <v>531</v>
      </c>
      <c r="V26" s="136">
        <v>1546</v>
      </c>
      <c r="W26" s="136">
        <v>38</v>
      </c>
      <c r="X26" s="136">
        <v>476</v>
      </c>
      <c r="Y26" s="138">
        <f t="shared" si="9"/>
        <v>0.22505910165484633</v>
      </c>
      <c r="Z26" s="42"/>
      <c r="AA26" s="42"/>
      <c r="AB26" s="42"/>
    </row>
    <row r="27" spans="1:28" s="12" customFormat="1" ht="33.75" customHeight="1">
      <c r="A27" s="11">
        <v>17</v>
      </c>
      <c r="B27" s="140" t="s">
        <v>158</v>
      </c>
      <c r="C27" s="139">
        <v>285</v>
      </c>
      <c r="D27" s="135">
        <v>258</v>
      </c>
      <c r="E27" s="136">
        <v>7</v>
      </c>
      <c r="F27" s="136">
        <f t="shared" si="10"/>
        <v>0</v>
      </c>
      <c r="G27" s="136"/>
      <c r="H27" s="136"/>
      <c r="I27" s="136"/>
      <c r="J27" s="136">
        <f t="shared" si="7"/>
        <v>265</v>
      </c>
      <c r="K27" s="137">
        <f t="shared" si="8"/>
        <v>0.9298245614035088</v>
      </c>
      <c r="L27" s="136"/>
      <c r="M27" s="136"/>
      <c r="N27" s="136"/>
      <c r="O27" s="136"/>
      <c r="P27" s="136"/>
      <c r="Q27" s="136"/>
      <c r="R27" s="136">
        <v>265</v>
      </c>
      <c r="S27" s="136"/>
      <c r="T27" s="136"/>
      <c r="U27" s="136">
        <v>27</v>
      </c>
      <c r="V27" s="136">
        <v>198</v>
      </c>
      <c r="W27" s="136">
        <v>40</v>
      </c>
      <c r="X27" s="136">
        <v>65</v>
      </c>
      <c r="Y27" s="138">
        <f t="shared" si="9"/>
        <v>0.24528301886792453</v>
      </c>
      <c r="Z27" s="42"/>
      <c r="AA27" s="42"/>
      <c r="AB27" s="42"/>
    </row>
    <row r="28" spans="1:28" s="12" customFormat="1" ht="44.25" customHeight="1">
      <c r="A28" s="1">
        <v>18</v>
      </c>
      <c r="B28" s="141" t="s">
        <v>159</v>
      </c>
      <c r="C28" s="134">
        <v>205</v>
      </c>
      <c r="D28" s="135">
        <v>175</v>
      </c>
      <c r="E28" s="136"/>
      <c r="F28" s="136">
        <f t="shared" si="10"/>
        <v>0</v>
      </c>
      <c r="G28" s="136"/>
      <c r="H28" s="136"/>
      <c r="I28" s="136"/>
      <c r="J28" s="136">
        <f t="shared" si="7"/>
        <v>175</v>
      </c>
      <c r="K28" s="137">
        <f t="shared" si="8"/>
        <v>0.8536585365853658</v>
      </c>
      <c r="L28" s="136"/>
      <c r="M28" s="136"/>
      <c r="N28" s="136"/>
      <c r="O28" s="136"/>
      <c r="P28" s="136"/>
      <c r="Q28" s="136"/>
      <c r="R28" s="136">
        <v>175</v>
      </c>
      <c r="S28" s="136"/>
      <c r="T28" s="136"/>
      <c r="U28" s="136">
        <v>18</v>
      </c>
      <c r="V28" s="136">
        <v>103</v>
      </c>
      <c r="W28" s="136">
        <v>54</v>
      </c>
      <c r="X28" s="136">
        <v>45</v>
      </c>
      <c r="Y28" s="138">
        <f t="shared" si="9"/>
        <v>0.2571428571428571</v>
      </c>
      <c r="Z28" s="42"/>
      <c r="AA28" s="42"/>
      <c r="AB28" s="42"/>
    </row>
    <row r="29" spans="1:28" s="12" customFormat="1" ht="30.75" customHeight="1">
      <c r="A29" s="1">
        <v>19</v>
      </c>
      <c r="B29" s="141" t="s">
        <v>160</v>
      </c>
      <c r="C29" s="134">
        <v>226</v>
      </c>
      <c r="D29" s="135">
        <v>191</v>
      </c>
      <c r="E29" s="136"/>
      <c r="F29" s="136">
        <f t="shared" si="10"/>
        <v>26</v>
      </c>
      <c r="G29" s="136"/>
      <c r="H29" s="136"/>
      <c r="I29" s="136">
        <v>26</v>
      </c>
      <c r="J29" s="136">
        <f t="shared" si="7"/>
        <v>165</v>
      </c>
      <c r="K29" s="137">
        <f t="shared" si="8"/>
        <v>0.7300884955752213</v>
      </c>
      <c r="L29" s="136"/>
      <c r="M29" s="136"/>
      <c r="N29" s="136"/>
      <c r="O29" s="136"/>
      <c r="P29" s="136"/>
      <c r="Q29" s="136"/>
      <c r="R29" s="136">
        <v>165</v>
      </c>
      <c r="S29" s="136"/>
      <c r="T29" s="136"/>
      <c r="U29" s="136">
        <v>67</v>
      </c>
      <c r="V29" s="136">
        <v>88</v>
      </c>
      <c r="W29" s="136">
        <v>10</v>
      </c>
      <c r="X29" s="136">
        <v>50</v>
      </c>
      <c r="Y29" s="138">
        <f t="shared" si="9"/>
        <v>0.30303030303030304</v>
      </c>
      <c r="Z29" s="42"/>
      <c r="AA29" s="42"/>
      <c r="AB29" s="42"/>
    </row>
    <row r="30" spans="1:28" s="12" customFormat="1" ht="30.75" customHeight="1">
      <c r="A30" s="1">
        <v>20</v>
      </c>
      <c r="B30" s="141" t="s">
        <v>161</v>
      </c>
      <c r="C30" s="134">
        <v>654</v>
      </c>
      <c r="D30" s="135">
        <v>298</v>
      </c>
      <c r="E30" s="136">
        <v>208</v>
      </c>
      <c r="F30" s="136">
        <f t="shared" si="10"/>
        <v>15</v>
      </c>
      <c r="G30" s="136"/>
      <c r="H30" s="136">
        <v>15</v>
      </c>
      <c r="I30" s="136"/>
      <c r="J30" s="136">
        <f t="shared" si="7"/>
        <v>491</v>
      </c>
      <c r="K30" s="137">
        <f t="shared" si="8"/>
        <v>0.7507645259938838</v>
      </c>
      <c r="L30" s="136">
        <v>75</v>
      </c>
      <c r="M30" s="136"/>
      <c r="N30" s="136"/>
      <c r="O30" s="136"/>
      <c r="P30" s="136"/>
      <c r="Q30" s="136"/>
      <c r="R30" s="136">
        <v>416</v>
      </c>
      <c r="S30" s="136"/>
      <c r="T30" s="136"/>
      <c r="U30" s="136">
        <v>88</v>
      </c>
      <c r="V30" s="136">
        <v>223</v>
      </c>
      <c r="W30" s="136">
        <v>180</v>
      </c>
      <c r="X30" s="136">
        <v>125</v>
      </c>
      <c r="Y30" s="138">
        <f t="shared" si="9"/>
        <v>0.2545824847250509</v>
      </c>
      <c r="Z30" s="42"/>
      <c r="AA30" s="42"/>
      <c r="AB30" s="42"/>
    </row>
    <row r="31" spans="1:28" s="12" customFormat="1" ht="29.25" customHeight="1">
      <c r="A31" s="1">
        <v>21</v>
      </c>
      <c r="B31" s="141" t="s">
        <v>162</v>
      </c>
      <c r="C31" s="134">
        <v>74</v>
      </c>
      <c r="D31" s="135">
        <v>68</v>
      </c>
      <c r="E31" s="136">
        <v>6</v>
      </c>
      <c r="F31" s="136">
        <f>G31+H31+I31</f>
        <v>0</v>
      </c>
      <c r="G31" s="136"/>
      <c r="H31" s="136"/>
      <c r="I31" s="136"/>
      <c r="J31" s="136">
        <f aca="true" t="shared" si="11" ref="J31:J41">D31+E31-F31</f>
        <v>74</v>
      </c>
      <c r="K31" s="181">
        <f t="shared" si="8"/>
        <v>1</v>
      </c>
      <c r="L31" s="136"/>
      <c r="M31" s="136"/>
      <c r="N31" s="136"/>
      <c r="O31" s="136"/>
      <c r="P31" s="136"/>
      <c r="Q31" s="136"/>
      <c r="R31" s="136"/>
      <c r="S31" s="136">
        <v>74</v>
      </c>
      <c r="T31" s="136"/>
      <c r="U31" s="136">
        <v>44</v>
      </c>
      <c r="V31" s="136">
        <v>30</v>
      </c>
      <c r="W31" s="136"/>
      <c r="X31" s="136"/>
      <c r="Y31" s="138">
        <f>X31/J31</f>
        <v>0</v>
      </c>
      <c r="Z31" s="42"/>
      <c r="AA31" s="42"/>
      <c r="AB31" s="42"/>
    </row>
    <row r="32" spans="1:28" s="12" customFormat="1" ht="24.75" customHeight="1">
      <c r="A32" s="228" t="s">
        <v>163</v>
      </c>
      <c r="B32" s="229"/>
      <c r="C32" s="134">
        <v>115</v>
      </c>
      <c r="D32" s="135">
        <v>115</v>
      </c>
      <c r="E32" s="136"/>
      <c r="F32" s="136">
        <f>G32+H32+I32</f>
        <v>0</v>
      </c>
      <c r="G32" s="136"/>
      <c r="H32" s="136"/>
      <c r="I32" s="136"/>
      <c r="J32" s="136">
        <f t="shared" si="11"/>
        <v>115</v>
      </c>
      <c r="K32" s="181">
        <f t="shared" si="8"/>
        <v>1</v>
      </c>
      <c r="L32" s="136"/>
      <c r="M32" s="136"/>
      <c r="N32" s="136"/>
      <c r="O32" s="136"/>
      <c r="P32" s="136">
        <v>115</v>
      </c>
      <c r="Q32" s="136"/>
      <c r="R32" s="136"/>
      <c r="S32" s="136"/>
      <c r="T32" s="136"/>
      <c r="U32" s="136">
        <v>23</v>
      </c>
      <c r="V32" s="136">
        <v>55</v>
      </c>
      <c r="W32" s="136">
        <v>37</v>
      </c>
      <c r="X32" s="136">
        <v>28</v>
      </c>
      <c r="Y32" s="138">
        <f>X32/J32</f>
        <v>0.24347826086956523</v>
      </c>
      <c r="Z32" s="42"/>
      <c r="AA32" s="42"/>
      <c r="AB32" s="42"/>
    </row>
    <row r="33" spans="1:29" s="8" customFormat="1" ht="24.75" customHeight="1">
      <c r="A33" s="230" t="s">
        <v>164</v>
      </c>
      <c r="B33" s="231"/>
      <c r="C33" s="134"/>
      <c r="D33" s="135">
        <v>14</v>
      </c>
      <c r="E33" s="142"/>
      <c r="F33" s="136">
        <f>G33+H33+I33</f>
        <v>0</v>
      </c>
      <c r="G33" s="136"/>
      <c r="H33" s="136"/>
      <c r="I33" s="136"/>
      <c r="J33" s="136">
        <f t="shared" si="11"/>
        <v>14</v>
      </c>
      <c r="K33" s="181"/>
      <c r="L33" s="136">
        <v>14</v>
      </c>
      <c r="M33" s="136"/>
      <c r="N33" s="136"/>
      <c r="O33" s="136"/>
      <c r="P33" s="136"/>
      <c r="Q33" s="136"/>
      <c r="R33" s="136"/>
      <c r="S33" s="136"/>
      <c r="T33" s="136"/>
      <c r="U33" s="136"/>
      <c r="V33" s="136">
        <v>14</v>
      </c>
      <c r="W33" s="136"/>
      <c r="X33" s="136"/>
      <c r="Y33" s="138">
        <f>X33/J33</f>
        <v>0</v>
      </c>
      <c r="Z33" s="43">
        <f t="shared" si="5"/>
        <v>14</v>
      </c>
      <c r="AA33" s="43">
        <f t="shared" si="6"/>
        <v>14</v>
      </c>
      <c r="AB33" s="42">
        <f>'M4 TK DAN TOC - TON GIAO'!AF29</f>
        <v>115</v>
      </c>
      <c r="AC33" s="12" t="str">
        <f t="shared" si="2"/>
        <v>sai</v>
      </c>
    </row>
    <row r="34" spans="1:29" s="8" customFormat="1" ht="24.75" customHeight="1" hidden="1">
      <c r="A34" s="2"/>
      <c r="B34" s="14"/>
      <c r="C34" s="142"/>
      <c r="D34" s="136"/>
      <c r="E34" s="142"/>
      <c r="F34" s="142"/>
      <c r="G34" s="142"/>
      <c r="H34" s="142"/>
      <c r="I34" s="142"/>
      <c r="J34" s="142">
        <f t="shared" si="11"/>
        <v>0</v>
      </c>
      <c r="K34" s="137" t="e">
        <f t="shared" si="3"/>
        <v>#DIV/0!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38" t="e">
        <f t="shared" si="4"/>
        <v>#DIV/0!</v>
      </c>
      <c r="Z34" s="43">
        <f t="shared" si="5"/>
        <v>0</v>
      </c>
      <c r="AA34" s="43">
        <f t="shared" si="6"/>
        <v>0</v>
      </c>
      <c r="AB34" s="42">
        <f>'M4 TK DAN TOC - TON GIAO'!AF30</f>
        <v>0</v>
      </c>
      <c r="AC34" s="12">
        <f t="shared" si="2"/>
      </c>
    </row>
    <row r="35" spans="1:29" s="12" customFormat="1" ht="24.75" customHeight="1" hidden="1">
      <c r="A35" s="16"/>
      <c r="B35" s="14"/>
      <c r="C35" s="136"/>
      <c r="D35" s="136"/>
      <c r="E35" s="136"/>
      <c r="F35" s="136"/>
      <c r="G35" s="136"/>
      <c r="H35" s="136"/>
      <c r="I35" s="136"/>
      <c r="J35" s="136">
        <f t="shared" si="11"/>
        <v>0</v>
      </c>
      <c r="K35" s="137" t="e">
        <f t="shared" si="3"/>
        <v>#DIV/0!</v>
      </c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8" t="e">
        <f t="shared" si="4"/>
        <v>#DIV/0!</v>
      </c>
      <c r="Z35" s="42">
        <f t="shared" si="5"/>
        <v>0</v>
      </c>
      <c r="AA35" s="42">
        <f t="shared" si="6"/>
        <v>0</v>
      </c>
      <c r="AB35" s="42">
        <f>'M4 TK DAN TOC - TON GIAO'!AF31</f>
        <v>0</v>
      </c>
      <c r="AC35" s="12">
        <f t="shared" si="2"/>
      </c>
    </row>
    <row r="36" spans="1:29" s="12" customFormat="1" ht="24.75" customHeight="1" hidden="1">
      <c r="A36" s="16"/>
      <c r="B36" s="14"/>
      <c r="C36" s="136"/>
      <c r="D36" s="136"/>
      <c r="E36" s="136"/>
      <c r="F36" s="136"/>
      <c r="G36" s="136"/>
      <c r="H36" s="136"/>
      <c r="I36" s="136"/>
      <c r="J36" s="136">
        <f t="shared" si="11"/>
        <v>0</v>
      </c>
      <c r="K36" s="137" t="e">
        <f t="shared" si="3"/>
        <v>#DIV/0!</v>
      </c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8" t="e">
        <f t="shared" si="4"/>
        <v>#DIV/0!</v>
      </c>
      <c r="Z36" s="42">
        <f t="shared" si="5"/>
        <v>0</v>
      </c>
      <c r="AA36" s="42">
        <f t="shared" si="6"/>
        <v>0</v>
      </c>
      <c r="AB36" s="42">
        <f>'M4 TK DAN TOC - TON GIAO'!AF32</f>
        <v>0</v>
      </c>
      <c r="AC36" s="12">
        <f t="shared" si="2"/>
      </c>
    </row>
    <row r="37" spans="1:29" s="8" customFormat="1" ht="24.75" customHeight="1" hidden="1">
      <c r="A37" s="2"/>
      <c r="B37" s="14"/>
      <c r="C37" s="142"/>
      <c r="D37" s="136"/>
      <c r="E37" s="142"/>
      <c r="F37" s="142"/>
      <c r="G37" s="142"/>
      <c r="H37" s="142"/>
      <c r="I37" s="142"/>
      <c r="J37" s="142">
        <f t="shared" si="11"/>
        <v>0</v>
      </c>
      <c r="K37" s="137" t="e">
        <f t="shared" si="3"/>
        <v>#DIV/0!</v>
      </c>
      <c r="L37" s="142"/>
      <c r="M37" s="142"/>
      <c r="N37" s="142"/>
      <c r="O37" s="136"/>
      <c r="P37" s="136"/>
      <c r="Q37" s="142"/>
      <c r="R37" s="142"/>
      <c r="S37" s="142"/>
      <c r="T37" s="142"/>
      <c r="U37" s="142"/>
      <c r="V37" s="142"/>
      <c r="W37" s="142"/>
      <c r="X37" s="142"/>
      <c r="Y37" s="138" t="e">
        <f t="shared" si="4"/>
        <v>#DIV/0!</v>
      </c>
      <c r="Z37" s="43">
        <f t="shared" si="5"/>
        <v>0</v>
      </c>
      <c r="AA37" s="43">
        <f t="shared" si="6"/>
        <v>0</v>
      </c>
      <c r="AB37" s="42">
        <f>'M4 TK DAN TOC - TON GIAO'!AF33</f>
        <v>0</v>
      </c>
      <c r="AC37" s="12">
        <f t="shared" si="2"/>
      </c>
    </row>
    <row r="38" spans="1:29" s="12" customFormat="1" ht="24.75" customHeight="1" hidden="1">
      <c r="A38" s="16"/>
      <c r="B38" s="14"/>
      <c r="C38" s="136"/>
      <c r="D38" s="136"/>
      <c r="E38" s="136"/>
      <c r="F38" s="136"/>
      <c r="G38" s="136"/>
      <c r="H38" s="136"/>
      <c r="I38" s="136"/>
      <c r="J38" s="136">
        <f t="shared" si="11"/>
        <v>0</v>
      </c>
      <c r="K38" s="137" t="e">
        <f t="shared" si="3"/>
        <v>#DIV/0!</v>
      </c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8" t="e">
        <f t="shared" si="4"/>
        <v>#DIV/0!</v>
      </c>
      <c r="Z38" s="42">
        <f t="shared" si="5"/>
        <v>0</v>
      </c>
      <c r="AA38" s="42">
        <f t="shared" si="6"/>
        <v>0</v>
      </c>
      <c r="AB38" s="42">
        <f>'M4 TK DAN TOC - TON GIAO'!AF34</f>
        <v>0</v>
      </c>
      <c r="AC38" s="12">
        <f t="shared" si="2"/>
      </c>
    </row>
    <row r="39" spans="1:29" s="12" customFormat="1" ht="26.25" customHeight="1" hidden="1">
      <c r="A39" s="16"/>
      <c r="B39" s="14"/>
      <c r="C39" s="136"/>
      <c r="D39" s="136"/>
      <c r="E39" s="136"/>
      <c r="F39" s="136"/>
      <c r="G39" s="136"/>
      <c r="H39" s="136"/>
      <c r="I39" s="136"/>
      <c r="J39" s="136">
        <f t="shared" si="11"/>
        <v>0</v>
      </c>
      <c r="K39" s="137" t="e">
        <f t="shared" si="3"/>
        <v>#DIV/0!</v>
      </c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8" t="e">
        <f t="shared" si="4"/>
        <v>#DIV/0!</v>
      </c>
      <c r="Z39" s="42">
        <f t="shared" si="5"/>
        <v>0</v>
      </c>
      <c r="AA39" s="42">
        <f t="shared" si="6"/>
        <v>0</v>
      </c>
      <c r="AB39" s="42">
        <f>'M4 TK DAN TOC - TON GIAO'!AF35</f>
        <v>0</v>
      </c>
      <c r="AC39" s="12">
        <f t="shared" si="2"/>
      </c>
    </row>
    <row r="40" spans="1:30" s="8" customFormat="1" ht="24.75" customHeight="1" hidden="1">
      <c r="A40" s="2"/>
      <c r="B40" s="14"/>
      <c r="C40" s="142"/>
      <c r="D40" s="136"/>
      <c r="E40" s="142"/>
      <c r="F40" s="142"/>
      <c r="G40" s="142"/>
      <c r="H40" s="142"/>
      <c r="I40" s="142"/>
      <c r="J40" s="136">
        <f t="shared" si="11"/>
        <v>0</v>
      </c>
      <c r="K40" s="137" t="e">
        <f t="shared" si="3"/>
        <v>#DIV/0!</v>
      </c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8" t="e">
        <f t="shared" si="4"/>
        <v>#DIV/0!</v>
      </c>
      <c r="Z40" s="42">
        <f t="shared" si="5"/>
        <v>0</v>
      </c>
      <c r="AA40" s="42">
        <f t="shared" si="6"/>
        <v>0</v>
      </c>
      <c r="AB40" s="42">
        <f>'M4 TK DAN TOC - TON GIAO'!AF36</f>
        <v>0</v>
      </c>
      <c r="AC40" s="12">
        <f t="shared" si="2"/>
      </c>
      <c r="AD40" s="33"/>
    </row>
    <row r="41" spans="1:29" s="12" customFormat="1" ht="24.75" customHeight="1" hidden="1">
      <c r="A41" s="16"/>
      <c r="B41" s="14"/>
      <c r="C41" s="136"/>
      <c r="D41" s="136"/>
      <c r="E41" s="136"/>
      <c r="F41" s="136"/>
      <c r="G41" s="136"/>
      <c r="H41" s="136"/>
      <c r="I41" s="136"/>
      <c r="J41" s="136">
        <f t="shared" si="11"/>
        <v>0</v>
      </c>
      <c r="K41" s="137" t="e">
        <f t="shared" si="3"/>
        <v>#DIV/0!</v>
      </c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8" t="e">
        <f t="shared" si="4"/>
        <v>#DIV/0!</v>
      </c>
      <c r="Z41" s="42">
        <f t="shared" si="5"/>
        <v>0</v>
      </c>
      <c r="AA41" s="42">
        <f t="shared" si="6"/>
        <v>0</v>
      </c>
      <c r="AB41" s="42">
        <f>'M4 TK DAN TOC - TON GIAO'!AF37</f>
        <v>0</v>
      </c>
      <c r="AC41" s="12">
        <f t="shared" si="2"/>
      </c>
    </row>
    <row r="42" spans="1:29" s="8" customFormat="1" ht="24.75" customHeight="1" hidden="1">
      <c r="A42" s="2"/>
      <c r="B42" s="14"/>
      <c r="C42" s="142"/>
      <c r="D42" s="136"/>
      <c r="E42" s="142"/>
      <c r="F42" s="142"/>
      <c r="G42" s="142"/>
      <c r="H42" s="142"/>
      <c r="I42" s="142"/>
      <c r="J42" s="142">
        <f aca="true" t="shared" si="12" ref="J42:J47">D42+E42-F42</f>
        <v>0</v>
      </c>
      <c r="K42" s="137" t="e">
        <f t="shared" si="3"/>
        <v>#DIV/0!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38" t="e">
        <f t="shared" si="4"/>
        <v>#DIV/0!</v>
      </c>
      <c r="Z42" s="43">
        <f t="shared" si="5"/>
        <v>0</v>
      </c>
      <c r="AA42" s="43">
        <f t="shared" si="6"/>
        <v>0</v>
      </c>
      <c r="AB42" s="42">
        <f>'M4 TK DAN TOC - TON GIAO'!AF38</f>
        <v>0</v>
      </c>
      <c r="AC42" s="12">
        <f t="shared" si="2"/>
      </c>
    </row>
    <row r="43" spans="1:29" s="12" customFormat="1" ht="24.75" customHeight="1" hidden="1">
      <c r="A43" s="16"/>
      <c r="B43" s="14"/>
      <c r="C43" s="136"/>
      <c r="D43" s="136"/>
      <c r="E43" s="136"/>
      <c r="F43" s="136"/>
      <c r="G43" s="136"/>
      <c r="H43" s="136"/>
      <c r="I43" s="136"/>
      <c r="J43" s="136">
        <f t="shared" si="12"/>
        <v>0</v>
      </c>
      <c r="K43" s="137" t="e">
        <f t="shared" si="3"/>
        <v>#DIV/0!</v>
      </c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8" t="e">
        <f t="shared" si="4"/>
        <v>#DIV/0!</v>
      </c>
      <c r="Z43" s="42">
        <f t="shared" si="5"/>
        <v>0</v>
      </c>
      <c r="AA43" s="42">
        <f t="shared" si="6"/>
        <v>0</v>
      </c>
      <c r="AB43" s="42">
        <f>'M4 TK DAN TOC - TON GIAO'!AF39</f>
        <v>0</v>
      </c>
      <c r="AC43" s="12">
        <f t="shared" si="2"/>
      </c>
    </row>
    <row r="44" spans="1:29" s="8" customFormat="1" ht="24.75" customHeight="1" hidden="1">
      <c r="A44" s="2"/>
      <c r="B44" s="14"/>
      <c r="C44" s="142"/>
      <c r="D44" s="136"/>
      <c r="E44" s="142"/>
      <c r="F44" s="142"/>
      <c r="G44" s="142"/>
      <c r="H44" s="142"/>
      <c r="I44" s="142"/>
      <c r="J44" s="142">
        <f t="shared" si="12"/>
        <v>0</v>
      </c>
      <c r="K44" s="137" t="e">
        <f t="shared" si="3"/>
        <v>#DIV/0!</v>
      </c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38" t="e">
        <f t="shared" si="4"/>
        <v>#DIV/0!</v>
      </c>
      <c r="Z44" s="43">
        <f t="shared" si="5"/>
        <v>0</v>
      </c>
      <c r="AA44" s="43">
        <f t="shared" si="6"/>
        <v>0</v>
      </c>
      <c r="AB44" s="42">
        <f>'M4 TK DAN TOC - TON GIAO'!AF40</f>
        <v>0</v>
      </c>
      <c r="AC44" s="12">
        <f t="shared" si="2"/>
      </c>
    </row>
    <row r="45" spans="1:29" s="8" customFormat="1" ht="24.75" customHeight="1" hidden="1">
      <c r="A45" s="2"/>
      <c r="B45" s="14"/>
      <c r="C45" s="142"/>
      <c r="D45" s="136"/>
      <c r="E45" s="142"/>
      <c r="F45" s="142"/>
      <c r="G45" s="142"/>
      <c r="H45" s="142"/>
      <c r="I45" s="142"/>
      <c r="J45" s="142">
        <f t="shared" si="12"/>
        <v>0</v>
      </c>
      <c r="K45" s="137" t="e">
        <f t="shared" si="3"/>
        <v>#DIV/0!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38" t="e">
        <f t="shared" si="4"/>
        <v>#DIV/0!</v>
      </c>
      <c r="Z45" s="43">
        <f t="shared" si="5"/>
        <v>0</v>
      </c>
      <c r="AA45" s="43">
        <f t="shared" si="6"/>
        <v>0</v>
      </c>
      <c r="AB45" s="42">
        <f>'M4 TK DAN TOC - TON GIAO'!AF41</f>
        <v>0</v>
      </c>
      <c r="AC45" s="12">
        <f t="shared" si="2"/>
      </c>
    </row>
    <row r="46" spans="1:29" s="12" customFormat="1" ht="24.75" customHeight="1" hidden="1">
      <c r="A46" s="16"/>
      <c r="B46" s="14"/>
      <c r="C46" s="136"/>
      <c r="D46" s="136"/>
      <c r="E46" s="136"/>
      <c r="F46" s="136"/>
      <c r="G46" s="136"/>
      <c r="H46" s="136"/>
      <c r="I46" s="136"/>
      <c r="J46" s="136">
        <f t="shared" si="12"/>
        <v>0</v>
      </c>
      <c r="K46" s="137" t="e">
        <f t="shared" si="3"/>
        <v>#DIV/0!</v>
      </c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8" t="e">
        <f t="shared" si="4"/>
        <v>#DIV/0!</v>
      </c>
      <c r="Z46" s="42">
        <f t="shared" si="5"/>
        <v>0</v>
      </c>
      <c r="AA46" s="42">
        <f t="shared" si="6"/>
        <v>0</v>
      </c>
      <c r="AB46" s="42">
        <f>'M4 TK DAN TOC - TON GIAO'!AF42</f>
        <v>0</v>
      </c>
      <c r="AC46" s="12">
        <f t="shared" si="2"/>
      </c>
    </row>
    <row r="47" spans="1:29" s="12" customFormat="1" ht="24.75" customHeight="1" hidden="1">
      <c r="A47" s="16"/>
      <c r="B47" s="14"/>
      <c r="C47" s="136"/>
      <c r="D47" s="136"/>
      <c r="E47" s="136"/>
      <c r="F47" s="136"/>
      <c r="G47" s="136"/>
      <c r="H47" s="136"/>
      <c r="I47" s="136"/>
      <c r="J47" s="136">
        <f t="shared" si="12"/>
        <v>0</v>
      </c>
      <c r="K47" s="137" t="e">
        <f t="shared" si="3"/>
        <v>#DIV/0!</v>
      </c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8" t="e">
        <f t="shared" si="4"/>
        <v>#DIV/0!</v>
      </c>
      <c r="Z47" s="42">
        <f t="shared" si="5"/>
        <v>0</v>
      </c>
      <c r="AA47" s="42">
        <f t="shared" si="6"/>
        <v>0</v>
      </c>
      <c r="AB47" s="42">
        <f>'M4 TK DAN TOC - TON GIAO'!AF43</f>
        <v>0</v>
      </c>
      <c r="AC47" s="12">
        <f t="shared" si="2"/>
      </c>
    </row>
    <row r="48" spans="1:29" s="12" customFormat="1" ht="42" customHeight="1">
      <c r="A48" s="216" t="s">
        <v>117</v>
      </c>
      <c r="B48" s="217"/>
      <c r="C48" s="177">
        <f aca="true" t="shared" si="13" ref="C48:I48">SUM(C11:C47)</f>
        <v>69421</v>
      </c>
      <c r="D48" s="177">
        <f t="shared" si="13"/>
        <v>50363</v>
      </c>
      <c r="E48" s="177">
        <f t="shared" si="13"/>
        <v>2306</v>
      </c>
      <c r="F48" s="177">
        <f t="shared" si="13"/>
        <v>340</v>
      </c>
      <c r="G48" s="177">
        <f t="shared" si="13"/>
        <v>130</v>
      </c>
      <c r="H48" s="177">
        <f t="shared" si="13"/>
        <v>162</v>
      </c>
      <c r="I48" s="177">
        <f t="shared" si="13"/>
        <v>48</v>
      </c>
      <c r="J48" s="178">
        <f>D48+E48-F48</f>
        <v>52329</v>
      </c>
      <c r="K48" s="198">
        <f t="shared" si="3"/>
        <v>0.7537920802062776</v>
      </c>
      <c r="L48" s="177">
        <f aca="true" t="shared" si="14" ref="L48:Q48">SUM(L11:L47)</f>
        <v>21486</v>
      </c>
      <c r="M48" s="177">
        <f t="shared" si="14"/>
        <v>36</v>
      </c>
      <c r="N48" s="177">
        <f t="shared" si="14"/>
        <v>0</v>
      </c>
      <c r="O48" s="177">
        <f t="shared" si="14"/>
        <v>26032</v>
      </c>
      <c r="P48" s="177">
        <f t="shared" si="14"/>
        <v>115</v>
      </c>
      <c r="Q48" s="177">
        <f t="shared" si="14"/>
        <v>3154</v>
      </c>
      <c r="R48" s="177">
        <f aca="true" t="shared" si="15" ref="R48:X48">SUM(R11:R47)</f>
        <v>1432</v>
      </c>
      <c r="S48" s="177">
        <f t="shared" si="15"/>
        <v>74</v>
      </c>
      <c r="T48" s="177">
        <f t="shared" si="15"/>
        <v>23</v>
      </c>
      <c r="U48" s="177">
        <f t="shared" si="15"/>
        <v>13944</v>
      </c>
      <c r="V48" s="177">
        <f t="shared" si="15"/>
        <v>32456</v>
      </c>
      <c r="W48" s="177">
        <f t="shared" si="15"/>
        <v>5929</v>
      </c>
      <c r="X48" s="177">
        <f t="shared" si="15"/>
        <v>12635</v>
      </c>
      <c r="Y48" s="199">
        <f t="shared" si="4"/>
        <v>0.2414531139521107</v>
      </c>
      <c r="Z48" s="42">
        <f>SUM(L48:S48)</f>
        <v>52329</v>
      </c>
      <c r="AA48" s="42">
        <f t="shared" si="6"/>
        <v>52329</v>
      </c>
      <c r="AB48" s="42">
        <f>'M4 TK DAN TOC - TON GIAO'!AF47</f>
        <v>115</v>
      </c>
      <c r="AC48" s="12">
        <f t="shared" si="2"/>
      </c>
    </row>
    <row r="49" spans="1:28" s="12" customFormat="1" ht="12.75">
      <c r="A49" s="24"/>
      <c r="B49" s="24"/>
      <c r="C49" s="25"/>
      <c r="D49" s="25"/>
      <c r="E49" s="25"/>
      <c r="F49" s="25"/>
      <c r="G49" s="25"/>
      <c r="H49" s="25"/>
      <c r="I49" s="25"/>
      <c r="J49" s="26"/>
      <c r="K49" s="148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149"/>
      <c r="Z49" s="42"/>
      <c r="AA49" s="42"/>
      <c r="AB49" s="42"/>
    </row>
    <row r="51" spans="16:19" ht="15.75">
      <c r="P51" s="200"/>
      <c r="Q51" s="196" t="s">
        <v>110</v>
      </c>
      <c r="R51" s="196"/>
      <c r="S51" s="34"/>
    </row>
    <row r="52" spans="1:25" ht="15.75">
      <c r="A52" s="27"/>
      <c r="B52" s="27"/>
      <c r="C52" s="27"/>
      <c r="D52" s="27"/>
      <c r="E52" s="27"/>
      <c r="P52" s="200"/>
      <c r="Q52" s="196" t="s">
        <v>134</v>
      </c>
      <c r="R52" s="196"/>
      <c r="S52" s="34"/>
      <c r="Y52" s="28"/>
    </row>
    <row r="53" spans="1:24" ht="15.75">
      <c r="A53" s="7"/>
      <c r="B53" s="44"/>
      <c r="P53" s="200"/>
      <c r="Q53" s="200"/>
      <c r="R53" s="200"/>
      <c r="S53" s="223"/>
      <c r="T53" s="223"/>
      <c r="U53" s="223"/>
      <c r="V53" s="223"/>
      <c r="W53" s="223"/>
      <c r="X53" s="223"/>
    </row>
    <row r="54" spans="1:18" ht="15.75">
      <c r="A54" s="7"/>
      <c r="P54" s="200"/>
      <c r="Q54" s="200"/>
      <c r="R54" s="200"/>
    </row>
    <row r="55" spans="1:18" ht="15.75">
      <c r="A55" s="7"/>
      <c r="P55" s="200"/>
      <c r="Q55" s="200"/>
      <c r="R55" s="200"/>
    </row>
    <row r="56" spans="1:18" ht="15.75">
      <c r="A56" s="7"/>
      <c r="P56" s="200"/>
      <c r="Q56" s="200"/>
      <c r="R56" s="200"/>
    </row>
    <row r="57" spans="1:18" ht="15.75">
      <c r="A57" s="7"/>
      <c r="P57" s="200"/>
      <c r="Q57" s="200"/>
      <c r="R57" s="200"/>
    </row>
    <row r="58" spans="1:18" ht="15.75">
      <c r="A58" s="7"/>
      <c r="P58" s="200"/>
      <c r="Q58" s="200"/>
      <c r="R58" s="200"/>
    </row>
    <row r="59" spans="16:18" ht="15.75">
      <c r="P59" s="213" t="s">
        <v>170</v>
      </c>
      <c r="Q59" s="213"/>
      <c r="R59" s="213"/>
    </row>
    <row r="60" spans="1:18" ht="15.75">
      <c r="A60" s="7"/>
      <c r="P60" s="200"/>
      <c r="Q60" s="200"/>
      <c r="R60" s="200"/>
    </row>
    <row r="61" spans="16:18" ht="15.75">
      <c r="P61" s="200"/>
      <c r="Q61" s="200"/>
      <c r="R61" s="200"/>
    </row>
    <row r="62" spans="1:18" ht="15.75">
      <c r="A62" s="6"/>
      <c r="P62" s="200"/>
      <c r="Q62" s="200"/>
      <c r="R62" s="200"/>
    </row>
  </sheetData>
  <sheetProtection/>
  <mergeCells count="23">
    <mergeCell ref="A48:B48"/>
    <mergeCell ref="A6:Y6"/>
    <mergeCell ref="A8:A9"/>
    <mergeCell ref="D8:D9"/>
    <mergeCell ref="C8:C9"/>
    <mergeCell ref="B8:B9"/>
    <mergeCell ref="A32:B32"/>
    <mergeCell ref="A33:B33"/>
    <mergeCell ref="T8:T9"/>
    <mergeCell ref="F8:I8"/>
    <mergeCell ref="A1:F1"/>
    <mergeCell ref="A2:F2"/>
    <mergeCell ref="I4:N4"/>
    <mergeCell ref="A4:F4"/>
    <mergeCell ref="E8:E9"/>
    <mergeCell ref="P59:R59"/>
    <mergeCell ref="S4:Y4"/>
    <mergeCell ref="Z8:AB8"/>
    <mergeCell ref="J8:K8"/>
    <mergeCell ref="X8:Y8"/>
    <mergeCell ref="U8:W8"/>
    <mergeCell ref="L8:S8"/>
    <mergeCell ref="S53:X53"/>
  </mergeCells>
  <printOptions/>
  <pageMargins left="0.1" right="0.1" top="0.5" bottom="0.5" header="0.17" footer="0.16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55"/>
  <sheetViews>
    <sheetView tabSelected="1" zoomScalePageLayoutView="0" workbookViewId="0" topLeftCell="A1">
      <selection activeCell="H47" sqref="H47:J55"/>
    </sheetView>
  </sheetViews>
  <sheetFormatPr defaultColWidth="9.140625" defaultRowHeight="12.75"/>
  <cols>
    <col min="1" max="1" width="5.28125" style="45" customWidth="1"/>
    <col min="2" max="2" width="9.421875" style="45" customWidth="1"/>
    <col min="3" max="3" width="14.140625" style="45" customWidth="1"/>
    <col min="4" max="4" width="13.7109375" style="45" customWidth="1"/>
    <col min="5" max="5" width="13.57421875" style="45" customWidth="1"/>
    <col min="6" max="6" width="12.7109375" style="46" customWidth="1"/>
    <col min="7" max="7" width="12.00390625" style="45" customWidth="1"/>
    <col min="8" max="8" width="13.8515625" style="45" customWidth="1"/>
    <col min="9" max="9" width="11.00390625" style="46" customWidth="1"/>
    <col min="10" max="10" width="11.140625" style="46" customWidth="1"/>
    <col min="11" max="11" width="11.00390625" style="46" customWidth="1"/>
    <col min="12" max="12" width="12.57421875" style="46" customWidth="1"/>
    <col min="13" max="13" width="6.7109375" style="45" customWidth="1"/>
    <col min="14" max="14" width="7.7109375" style="45" customWidth="1"/>
    <col min="15" max="15" width="5.8515625" style="45" customWidth="1"/>
    <col min="16" max="17" width="6.140625" style="45" customWidth="1"/>
    <col min="18" max="18" width="6.421875" style="45" customWidth="1"/>
    <col min="19" max="19" width="5.7109375" style="45" customWidth="1"/>
    <col min="20" max="20" width="6.28125" style="45" customWidth="1"/>
    <col min="21" max="21" width="6.140625" style="45" customWidth="1"/>
    <col min="22" max="22" width="5.8515625" style="45" customWidth="1"/>
    <col min="23" max="23" width="6.28125" style="45" customWidth="1"/>
    <col min="24" max="16384" width="9.140625" style="45" customWidth="1"/>
  </cols>
  <sheetData>
    <row r="1" spans="1:17" s="5" customFormat="1" ht="15.75">
      <c r="A1" s="143" t="s">
        <v>140</v>
      </c>
      <c r="B1" s="143"/>
      <c r="C1" s="143"/>
      <c r="D1" s="143"/>
      <c r="E1" s="143"/>
      <c r="F1" s="131"/>
      <c r="H1" s="224" t="s">
        <v>0</v>
      </c>
      <c r="I1" s="224"/>
      <c r="J1" s="224"/>
      <c r="K1" s="224"/>
      <c r="L1" s="224"/>
      <c r="P1" s="128"/>
      <c r="Q1" s="128"/>
    </row>
    <row r="2" spans="1:17" s="5" customFormat="1" ht="18" customHeight="1">
      <c r="A2" s="224" t="s">
        <v>110</v>
      </c>
      <c r="B2" s="224"/>
      <c r="C2" s="224"/>
      <c r="D2" s="143"/>
      <c r="E2" s="143"/>
      <c r="F2" s="133"/>
      <c r="H2" s="224" t="s">
        <v>1</v>
      </c>
      <c r="I2" s="224"/>
      <c r="J2" s="224"/>
      <c r="K2" s="224"/>
      <c r="L2" s="224"/>
      <c r="P2" s="129"/>
      <c r="Q2" s="129"/>
    </row>
    <row r="3" spans="1:17" s="5" customFormat="1" ht="15.75">
      <c r="A3" s="128"/>
      <c r="B3" s="128"/>
      <c r="C3" s="128"/>
      <c r="D3" s="128"/>
      <c r="E3" s="128"/>
      <c r="F3" s="133"/>
      <c r="H3" s="132"/>
      <c r="I3" s="132"/>
      <c r="J3" s="133"/>
      <c r="K3" s="133"/>
      <c r="L3" s="132"/>
      <c r="P3" s="127"/>
      <c r="Q3" s="129"/>
    </row>
    <row r="4" spans="1:17" s="5" customFormat="1" ht="15.75">
      <c r="A4" s="209"/>
      <c r="B4" s="209"/>
      <c r="C4" s="209"/>
      <c r="D4" s="144"/>
      <c r="H4" s="214" t="s">
        <v>141</v>
      </c>
      <c r="I4" s="214"/>
      <c r="J4" s="214"/>
      <c r="K4" s="214"/>
      <c r="L4" s="214"/>
      <c r="P4" s="130"/>
      <c r="Q4" s="130"/>
    </row>
    <row r="6" spans="1:23" ht="19.5">
      <c r="A6" s="241" t="s">
        <v>116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</row>
    <row r="8" spans="1:23" s="49" customFormat="1" ht="26.25" customHeight="1">
      <c r="A8" s="242" t="s">
        <v>2</v>
      </c>
      <c r="B8" s="239" t="s">
        <v>103</v>
      </c>
      <c r="C8" s="239" t="s">
        <v>22</v>
      </c>
      <c r="D8" s="239" t="s">
        <v>23</v>
      </c>
      <c r="E8" s="239" t="s">
        <v>24</v>
      </c>
      <c r="F8" s="239" t="s">
        <v>25</v>
      </c>
      <c r="G8" s="239" t="s">
        <v>17</v>
      </c>
      <c r="H8" s="245" t="s">
        <v>74</v>
      </c>
      <c r="I8" s="246"/>
      <c r="J8" s="246"/>
      <c r="K8" s="246"/>
      <c r="L8" s="247"/>
      <c r="M8" s="48"/>
      <c r="N8" s="48"/>
      <c r="O8" s="48"/>
      <c r="P8" s="244"/>
      <c r="Q8" s="244"/>
      <c r="R8" s="244"/>
      <c r="S8" s="248"/>
      <c r="T8" s="248"/>
      <c r="U8" s="244"/>
      <c r="V8" s="244"/>
      <c r="W8" s="244"/>
    </row>
    <row r="9" spans="1:23" s="52" customFormat="1" ht="66" customHeight="1">
      <c r="A9" s="243"/>
      <c r="B9" s="240"/>
      <c r="C9" s="240"/>
      <c r="D9" s="240"/>
      <c r="E9" s="240"/>
      <c r="F9" s="240"/>
      <c r="G9" s="240"/>
      <c r="H9" s="50" t="s">
        <v>26</v>
      </c>
      <c r="I9" s="50" t="s">
        <v>27</v>
      </c>
      <c r="J9" s="50" t="s">
        <v>28</v>
      </c>
      <c r="K9" s="50" t="s">
        <v>8</v>
      </c>
      <c r="L9" s="50" t="s">
        <v>29</v>
      </c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</row>
    <row r="10" spans="1:23" s="52" customFormat="1" ht="32.25" customHeight="1">
      <c r="A10" s="53">
        <v>1</v>
      </c>
      <c r="B10" s="53">
        <v>2</v>
      </c>
      <c r="C10" s="53" t="s">
        <v>72</v>
      </c>
      <c r="D10" s="53">
        <v>4</v>
      </c>
      <c r="E10" s="53" t="s">
        <v>73</v>
      </c>
      <c r="F10" s="53">
        <v>6</v>
      </c>
      <c r="G10" s="53" t="s">
        <v>75</v>
      </c>
      <c r="H10" s="54" t="s">
        <v>71</v>
      </c>
      <c r="I10" s="53">
        <v>9</v>
      </c>
      <c r="J10" s="53">
        <v>10</v>
      </c>
      <c r="K10" s="53">
        <v>11</v>
      </c>
      <c r="L10" s="53">
        <v>12</v>
      </c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</row>
    <row r="11" spans="1:23" s="52" customFormat="1" ht="19.5" customHeight="1">
      <c r="A11" s="146">
        <v>1</v>
      </c>
      <c r="B11" s="146" t="s">
        <v>142</v>
      </c>
      <c r="C11" s="164">
        <f>SUM(D11,E11)</f>
        <v>3884</v>
      </c>
      <c r="D11" s="164">
        <v>682</v>
      </c>
      <c r="E11" s="164">
        <f>SUM(F11,H11)</f>
        <v>3202</v>
      </c>
      <c r="F11" s="164">
        <v>3104</v>
      </c>
      <c r="G11" s="165">
        <f>F11/E11</f>
        <v>0.9693941286695815</v>
      </c>
      <c r="H11" s="164">
        <f>SUM(I11,J11,K11,L11)</f>
        <v>98</v>
      </c>
      <c r="I11" s="164">
        <v>41</v>
      </c>
      <c r="J11" s="164">
        <v>31</v>
      </c>
      <c r="K11" s="164">
        <v>19</v>
      </c>
      <c r="L11" s="164">
        <v>7</v>
      </c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</row>
    <row r="12" spans="1:23" s="57" customFormat="1" ht="19.5" customHeight="1">
      <c r="A12" s="146">
        <v>2</v>
      </c>
      <c r="B12" s="146" t="s">
        <v>143</v>
      </c>
      <c r="C12" s="166">
        <f>SUM(D12,E12)</f>
        <v>4063</v>
      </c>
      <c r="D12" s="166">
        <v>115</v>
      </c>
      <c r="E12" s="166">
        <f aca="true" t="shared" si="0" ref="E12:E44">SUM(F12,H12)</f>
        <v>3948</v>
      </c>
      <c r="F12" s="166">
        <v>3870</v>
      </c>
      <c r="G12" s="167">
        <f aca="true" t="shared" si="1" ref="G12:G45">F12/E12</f>
        <v>0.9802431610942249</v>
      </c>
      <c r="H12" s="166">
        <f>SUM(I12,J12,K12,L12)</f>
        <v>78</v>
      </c>
      <c r="I12" s="166">
        <v>10</v>
      </c>
      <c r="J12" s="166">
        <v>51</v>
      </c>
      <c r="K12" s="166">
        <v>11</v>
      </c>
      <c r="L12" s="166">
        <v>6</v>
      </c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</row>
    <row r="13" spans="1:23" s="52" customFormat="1" ht="19.5" customHeight="1">
      <c r="A13" s="146">
        <v>3</v>
      </c>
      <c r="B13" s="146" t="s">
        <v>144</v>
      </c>
      <c r="C13" s="164">
        <f aca="true" t="shared" si="2" ref="C13:C44">SUM(D13,E13)</f>
        <v>3712</v>
      </c>
      <c r="D13" s="164">
        <v>412</v>
      </c>
      <c r="E13" s="164">
        <f t="shared" si="0"/>
        <v>3300</v>
      </c>
      <c r="F13" s="164">
        <v>3239</v>
      </c>
      <c r="G13" s="165">
        <f t="shared" si="1"/>
        <v>0.9815151515151516</v>
      </c>
      <c r="H13" s="164">
        <f aca="true" t="shared" si="3" ref="H13:H44">SUM(I13,J13,K13,L13)</f>
        <v>61</v>
      </c>
      <c r="I13" s="164">
        <v>13</v>
      </c>
      <c r="J13" s="164">
        <v>7</v>
      </c>
      <c r="K13" s="164">
        <v>24</v>
      </c>
      <c r="L13" s="164">
        <v>17</v>
      </c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</row>
    <row r="14" spans="1:38" s="58" customFormat="1" ht="19.5" customHeight="1">
      <c r="A14" s="146">
        <v>4</v>
      </c>
      <c r="B14" s="146" t="s">
        <v>145</v>
      </c>
      <c r="C14" s="166">
        <f t="shared" si="2"/>
        <v>6125</v>
      </c>
      <c r="D14" s="166">
        <v>452</v>
      </c>
      <c r="E14" s="166">
        <f t="shared" si="0"/>
        <v>5673</v>
      </c>
      <c r="F14" s="166">
        <v>5499</v>
      </c>
      <c r="G14" s="165">
        <f t="shared" si="1"/>
        <v>0.9693283976731888</v>
      </c>
      <c r="H14" s="164">
        <f t="shared" si="3"/>
        <v>174</v>
      </c>
      <c r="I14" s="164">
        <v>7</v>
      </c>
      <c r="J14" s="164">
        <v>105</v>
      </c>
      <c r="K14" s="164">
        <v>62</v>
      </c>
      <c r="L14" s="164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</row>
    <row r="15" spans="1:12" ht="19.5" customHeight="1">
      <c r="A15" s="146">
        <v>5</v>
      </c>
      <c r="B15" s="146" t="s">
        <v>146</v>
      </c>
      <c r="C15" s="164">
        <f t="shared" si="2"/>
        <v>5220</v>
      </c>
      <c r="D15" s="168">
        <v>1474</v>
      </c>
      <c r="E15" s="164">
        <f t="shared" si="0"/>
        <v>3746</v>
      </c>
      <c r="F15" s="168">
        <v>3587</v>
      </c>
      <c r="G15" s="165">
        <f t="shared" si="1"/>
        <v>0.9575547250400427</v>
      </c>
      <c r="H15" s="164">
        <f t="shared" si="3"/>
        <v>159</v>
      </c>
      <c r="I15" s="168">
        <v>52</v>
      </c>
      <c r="J15" s="168">
        <v>69</v>
      </c>
      <c r="K15" s="168">
        <v>38</v>
      </c>
      <c r="L15" s="168"/>
    </row>
    <row r="16" spans="1:12" ht="19.5" customHeight="1">
      <c r="A16" s="146">
        <v>6</v>
      </c>
      <c r="B16" s="146" t="s">
        <v>147</v>
      </c>
      <c r="C16" s="164">
        <f aca="true" t="shared" si="4" ref="C16:C25">SUM(D16,E16)</f>
        <v>6472</v>
      </c>
      <c r="D16" s="168">
        <v>1700</v>
      </c>
      <c r="E16" s="164">
        <f aca="true" t="shared" si="5" ref="E16:E25">SUM(F16,H16)</f>
        <v>4772</v>
      </c>
      <c r="F16" s="168">
        <v>4592</v>
      </c>
      <c r="G16" s="165">
        <f aca="true" t="shared" si="6" ref="G16:G25">F16/E16</f>
        <v>0.9622799664710813</v>
      </c>
      <c r="H16" s="164">
        <f aca="true" t="shared" si="7" ref="H16:H25">SUM(I16,J16,K16,L16)</f>
        <v>180</v>
      </c>
      <c r="I16" s="168">
        <v>72</v>
      </c>
      <c r="J16" s="168">
        <v>65</v>
      </c>
      <c r="K16" s="168">
        <v>20</v>
      </c>
      <c r="L16" s="168">
        <v>23</v>
      </c>
    </row>
    <row r="17" spans="1:12" ht="19.5" customHeight="1">
      <c r="A17" s="146">
        <v>7</v>
      </c>
      <c r="B17" s="146" t="s">
        <v>148</v>
      </c>
      <c r="C17" s="164">
        <f t="shared" si="4"/>
        <v>2950</v>
      </c>
      <c r="D17" s="168">
        <v>1135</v>
      </c>
      <c r="E17" s="164">
        <f t="shared" si="5"/>
        <v>1815</v>
      </c>
      <c r="F17" s="168">
        <v>1785</v>
      </c>
      <c r="G17" s="165">
        <f t="shared" si="6"/>
        <v>0.9834710743801653</v>
      </c>
      <c r="H17" s="164">
        <f t="shared" si="7"/>
        <v>30</v>
      </c>
      <c r="I17" s="168"/>
      <c r="J17" s="168">
        <v>22</v>
      </c>
      <c r="K17" s="168">
        <v>8</v>
      </c>
      <c r="L17" s="168"/>
    </row>
    <row r="18" spans="1:12" ht="19.5" customHeight="1">
      <c r="A18" s="146">
        <v>8</v>
      </c>
      <c r="B18" s="146" t="s">
        <v>149</v>
      </c>
      <c r="C18" s="164">
        <f t="shared" si="4"/>
        <v>1850</v>
      </c>
      <c r="D18" s="168">
        <v>464</v>
      </c>
      <c r="E18" s="164">
        <f t="shared" si="5"/>
        <v>1386</v>
      </c>
      <c r="F18" s="168">
        <v>1379</v>
      </c>
      <c r="G18" s="165">
        <f t="shared" si="6"/>
        <v>0.9949494949494949</v>
      </c>
      <c r="H18" s="164">
        <f t="shared" si="7"/>
        <v>7</v>
      </c>
      <c r="I18" s="168">
        <v>2</v>
      </c>
      <c r="J18" s="168">
        <v>1</v>
      </c>
      <c r="K18" s="168">
        <v>3</v>
      </c>
      <c r="L18" s="168">
        <v>1</v>
      </c>
    </row>
    <row r="19" spans="1:12" ht="19.5" customHeight="1">
      <c r="A19" s="146">
        <v>9</v>
      </c>
      <c r="B19" s="146" t="s">
        <v>150</v>
      </c>
      <c r="C19" s="164">
        <f t="shared" si="4"/>
        <v>3550</v>
      </c>
      <c r="D19" s="168">
        <v>482</v>
      </c>
      <c r="E19" s="164">
        <f t="shared" si="5"/>
        <v>3068</v>
      </c>
      <c r="F19" s="168">
        <v>3005</v>
      </c>
      <c r="G19" s="165">
        <f t="shared" si="6"/>
        <v>0.9794654498044328</v>
      </c>
      <c r="H19" s="164">
        <f t="shared" si="7"/>
        <v>63</v>
      </c>
      <c r="I19" s="168">
        <v>14</v>
      </c>
      <c r="J19" s="168">
        <v>49</v>
      </c>
      <c r="K19" s="168"/>
      <c r="L19" s="168"/>
    </row>
    <row r="20" spans="1:12" ht="19.5" customHeight="1">
      <c r="A20" s="146">
        <v>10</v>
      </c>
      <c r="B20" s="146" t="s">
        <v>151</v>
      </c>
      <c r="C20" s="164">
        <f t="shared" si="4"/>
        <v>1522</v>
      </c>
      <c r="D20" s="168">
        <v>89</v>
      </c>
      <c r="E20" s="164">
        <f t="shared" si="5"/>
        <v>1433</v>
      </c>
      <c r="F20" s="168">
        <v>1366</v>
      </c>
      <c r="G20" s="165">
        <f t="shared" si="6"/>
        <v>0.95324494068388</v>
      </c>
      <c r="H20" s="164">
        <f t="shared" si="7"/>
        <v>67</v>
      </c>
      <c r="I20" s="168">
        <v>11</v>
      </c>
      <c r="J20" s="168">
        <v>8</v>
      </c>
      <c r="K20" s="168">
        <v>7</v>
      </c>
      <c r="L20" s="168">
        <v>41</v>
      </c>
    </row>
    <row r="21" spans="1:12" ht="19.5" customHeight="1">
      <c r="A21" s="146">
        <v>11</v>
      </c>
      <c r="B21" s="146" t="s">
        <v>152</v>
      </c>
      <c r="C21" s="164">
        <f t="shared" si="4"/>
        <v>1005</v>
      </c>
      <c r="D21" s="168">
        <v>206</v>
      </c>
      <c r="E21" s="164">
        <f t="shared" si="5"/>
        <v>799</v>
      </c>
      <c r="F21" s="168">
        <v>761</v>
      </c>
      <c r="G21" s="165">
        <f t="shared" si="6"/>
        <v>0.9524405506883604</v>
      </c>
      <c r="H21" s="164">
        <f t="shared" si="7"/>
        <v>38</v>
      </c>
      <c r="I21" s="168">
        <v>11</v>
      </c>
      <c r="J21" s="168">
        <v>13</v>
      </c>
      <c r="K21" s="168">
        <v>6</v>
      </c>
      <c r="L21" s="168">
        <v>8</v>
      </c>
    </row>
    <row r="22" spans="1:12" ht="19.5" customHeight="1">
      <c r="A22" s="146">
        <v>12</v>
      </c>
      <c r="B22" s="146" t="s">
        <v>153</v>
      </c>
      <c r="C22" s="164">
        <f t="shared" si="4"/>
        <v>2684</v>
      </c>
      <c r="D22" s="168">
        <v>342</v>
      </c>
      <c r="E22" s="164">
        <f t="shared" si="5"/>
        <v>2342</v>
      </c>
      <c r="F22" s="168">
        <v>2262</v>
      </c>
      <c r="G22" s="165">
        <f t="shared" si="6"/>
        <v>0.9658411614005123</v>
      </c>
      <c r="H22" s="164">
        <f t="shared" si="7"/>
        <v>80</v>
      </c>
      <c r="I22" s="168"/>
      <c r="J22" s="168">
        <v>70</v>
      </c>
      <c r="K22" s="168">
        <v>7</v>
      </c>
      <c r="L22" s="168">
        <v>3</v>
      </c>
    </row>
    <row r="23" spans="1:12" ht="19.5" customHeight="1">
      <c r="A23" s="146">
        <v>13</v>
      </c>
      <c r="B23" s="146" t="s">
        <v>154</v>
      </c>
      <c r="C23" s="164">
        <f t="shared" si="4"/>
        <v>1680</v>
      </c>
      <c r="D23" s="168">
        <v>48</v>
      </c>
      <c r="E23" s="164">
        <f t="shared" si="5"/>
        <v>1632</v>
      </c>
      <c r="F23" s="168">
        <v>1607</v>
      </c>
      <c r="G23" s="165">
        <f t="shared" si="6"/>
        <v>0.9846813725490197</v>
      </c>
      <c r="H23" s="164">
        <f t="shared" si="7"/>
        <v>25</v>
      </c>
      <c r="I23" s="168">
        <v>5</v>
      </c>
      <c r="J23" s="168">
        <v>6</v>
      </c>
      <c r="K23" s="168">
        <v>9</v>
      </c>
      <c r="L23" s="168">
        <v>5</v>
      </c>
    </row>
    <row r="24" spans="1:12" ht="19.5" customHeight="1">
      <c r="A24" s="146">
        <v>14</v>
      </c>
      <c r="B24" s="146" t="s">
        <v>155</v>
      </c>
      <c r="C24" s="164">
        <f t="shared" si="4"/>
        <v>2785</v>
      </c>
      <c r="D24" s="168">
        <v>1059</v>
      </c>
      <c r="E24" s="164">
        <f t="shared" si="5"/>
        <v>1726</v>
      </c>
      <c r="F24" s="168">
        <v>1721</v>
      </c>
      <c r="G24" s="165">
        <f t="shared" si="6"/>
        <v>0.9971031286210892</v>
      </c>
      <c r="H24" s="164">
        <f t="shared" si="7"/>
        <v>5</v>
      </c>
      <c r="I24" s="168"/>
      <c r="J24" s="168">
        <v>5</v>
      </c>
      <c r="K24" s="168"/>
      <c r="L24" s="168"/>
    </row>
    <row r="25" spans="1:12" ht="19.5" customHeight="1">
      <c r="A25" s="146">
        <v>15</v>
      </c>
      <c r="B25" s="146" t="s">
        <v>156</v>
      </c>
      <c r="C25" s="164">
        <f t="shared" si="4"/>
        <v>6625</v>
      </c>
      <c r="D25" s="168">
        <v>1286</v>
      </c>
      <c r="E25" s="164">
        <f t="shared" si="5"/>
        <v>5339</v>
      </c>
      <c r="F25" s="168">
        <v>5098</v>
      </c>
      <c r="G25" s="165">
        <f t="shared" si="6"/>
        <v>0.9548604607604421</v>
      </c>
      <c r="H25" s="164">
        <f t="shared" si="7"/>
        <v>241</v>
      </c>
      <c r="I25" s="168">
        <v>47</v>
      </c>
      <c r="J25" s="168">
        <v>59</v>
      </c>
      <c r="K25" s="168">
        <v>135</v>
      </c>
      <c r="L25" s="168"/>
    </row>
    <row r="26" spans="1:12" ht="19.5" customHeight="1">
      <c r="A26" s="146">
        <v>16</v>
      </c>
      <c r="B26" s="146" t="s">
        <v>157</v>
      </c>
      <c r="C26" s="164">
        <f t="shared" si="2"/>
        <v>1595</v>
      </c>
      <c r="D26" s="168">
        <v>133</v>
      </c>
      <c r="E26" s="164">
        <f t="shared" si="0"/>
        <v>1462</v>
      </c>
      <c r="F26" s="168">
        <v>1456</v>
      </c>
      <c r="G26" s="165">
        <f t="shared" si="1"/>
        <v>0.9958960328317373</v>
      </c>
      <c r="H26" s="164">
        <f t="shared" si="3"/>
        <v>6</v>
      </c>
      <c r="I26" s="168"/>
      <c r="J26" s="168"/>
      <c r="K26" s="168">
        <v>1</v>
      </c>
      <c r="L26" s="168">
        <v>5</v>
      </c>
    </row>
    <row r="27" spans="1:13" ht="18.75" customHeight="1" hidden="1">
      <c r="A27" s="169"/>
      <c r="B27" s="170"/>
      <c r="C27" s="164">
        <f t="shared" si="2"/>
        <v>0</v>
      </c>
      <c r="D27" s="168"/>
      <c r="E27" s="164">
        <f t="shared" si="0"/>
        <v>0</v>
      </c>
      <c r="F27" s="168"/>
      <c r="G27" s="165" t="e">
        <f t="shared" si="1"/>
        <v>#DIV/0!</v>
      </c>
      <c r="H27" s="164">
        <f t="shared" si="3"/>
        <v>0</v>
      </c>
      <c r="I27" s="168"/>
      <c r="J27" s="168"/>
      <c r="K27" s="168"/>
      <c r="L27" s="168"/>
      <c r="M27" s="59"/>
    </row>
    <row r="28" spans="1:14" ht="18.75" customHeight="1" hidden="1">
      <c r="A28" s="169"/>
      <c r="B28" s="170"/>
      <c r="C28" s="164">
        <f t="shared" si="2"/>
        <v>0</v>
      </c>
      <c r="D28" s="168"/>
      <c r="E28" s="164">
        <f t="shared" si="0"/>
        <v>0</v>
      </c>
      <c r="F28" s="168"/>
      <c r="G28" s="165" t="e">
        <f t="shared" si="1"/>
        <v>#DIV/0!</v>
      </c>
      <c r="H28" s="164">
        <f t="shared" si="3"/>
        <v>0</v>
      </c>
      <c r="I28" s="168"/>
      <c r="J28" s="168"/>
      <c r="K28" s="168"/>
      <c r="L28" s="168"/>
      <c r="M28" s="60"/>
      <c r="N28" s="60"/>
    </row>
    <row r="29" spans="1:12" ht="18.75" customHeight="1" hidden="1">
      <c r="A29" s="169"/>
      <c r="B29" s="170"/>
      <c r="C29" s="164">
        <f t="shared" si="2"/>
        <v>0</v>
      </c>
      <c r="D29" s="168"/>
      <c r="E29" s="164">
        <f t="shared" si="0"/>
        <v>0</v>
      </c>
      <c r="F29" s="168"/>
      <c r="G29" s="165" t="e">
        <f t="shared" si="1"/>
        <v>#DIV/0!</v>
      </c>
      <c r="H29" s="164">
        <f t="shared" si="3"/>
        <v>0</v>
      </c>
      <c r="I29" s="168"/>
      <c r="J29" s="168"/>
      <c r="K29" s="168"/>
      <c r="L29" s="168"/>
    </row>
    <row r="30" spans="1:12" ht="18.75" customHeight="1" hidden="1">
      <c r="A30" s="169"/>
      <c r="B30" s="170"/>
      <c r="C30" s="164">
        <f t="shared" si="2"/>
        <v>0</v>
      </c>
      <c r="D30" s="168"/>
      <c r="E30" s="164">
        <f t="shared" si="0"/>
        <v>0</v>
      </c>
      <c r="F30" s="168"/>
      <c r="G30" s="165" t="e">
        <f t="shared" si="1"/>
        <v>#DIV/0!</v>
      </c>
      <c r="H30" s="164">
        <f t="shared" si="3"/>
        <v>0</v>
      </c>
      <c r="I30" s="168"/>
      <c r="J30" s="168"/>
      <c r="K30" s="168"/>
      <c r="L30" s="168"/>
    </row>
    <row r="31" spans="1:12" ht="18.75" customHeight="1" hidden="1">
      <c r="A31" s="169"/>
      <c r="B31" s="170"/>
      <c r="C31" s="164">
        <f t="shared" si="2"/>
        <v>0</v>
      </c>
      <c r="D31" s="168"/>
      <c r="E31" s="164">
        <f t="shared" si="0"/>
        <v>0</v>
      </c>
      <c r="F31" s="168"/>
      <c r="G31" s="165" t="e">
        <f t="shared" si="1"/>
        <v>#DIV/0!</v>
      </c>
      <c r="H31" s="164">
        <f t="shared" si="3"/>
        <v>0</v>
      </c>
      <c r="I31" s="168"/>
      <c r="J31" s="168"/>
      <c r="K31" s="168"/>
      <c r="L31" s="168"/>
    </row>
    <row r="32" spans="1:12" ht="18.75" customHeight="1" hidden="1">
      <c r="A32" s="169"/>
      <c r="B32" s="170"/>
      <c r="C32" s="164">
        <f t="shared" si="2"/>
        <v>0</v>
      </c>
      <c r="D32" s="168"/>
      <c r="E32" s="164">
        <f t="shared" si="0"/>
        <v>0</v>
      </c>
      <c r="F32" s="168"/>
      <c r="G32" s="165" t="e">
        <f t="shared" si="1"/>
        <v>#DIV/0!</v>
      </c>
      <c r="H32" s="164">
        <f t="shared" si="3"/>
        <v>0</v>
      </c>
      <c r="I32" s="168"/>
      <c r="J32" s="168"/>
      <c r="K32" s="168"/>
      <c r="L32" s="168"/>
    </row>
    <row r="33" spans="1:12" ht="18.75" customHeight="1" hidden="1">
      <c r="A33" s="169"/>
      <c r="B33" s="170"/>
      <c r="C33" s="164">
        <f t="shared" si="2"/>
        <v>0</v>
      </c>
      <c r="D33" s="168"/>
      <c r="E33" s="164">
        <f t="shared" si="0"/>
        <v>0</v>
      </c>
      <c r="F33" s="168"/>
      <c r="G33" s="165" t="e">
        <f t="shared" si="1"/>
        <v>#DIV/0!</v>
      </c>
      <c r="H33" s="164">
        <f t="shared" si="3"/>
        <v>0</v>
      </c>
      <c r="I33" s="168"/>
      <c r="J33" s="168"/>
      <c r="K33" s="168"/>
      <c r="L33" s="168"/>
    </row>
    <row r="34" spans="1:12" s="61" customFormat="1" ht="18.75" customHeight="1" hidden="1">
      <c r="A34" s="171"/>
      <c r="B34" s="170"/>
      <c r="C34" s="166">
        <f t="shared" si="2"/>
        <v>0</v>
      </c>
      <c r="D34" s="172"/>
      <c r="E34" s="166">
        <f t="shared" si="0"/>
        <v>0</v>
      </c>
      <c r="F34" s="172"/>
      <c r="G34" s="167" t="e">
        <f t="shared" si="1"/>
        <v>#DIV/0!</v>
      </c>
      <c r="H34" s="166">
        <f t="shared" si="3"/>
        <v>0</v>
      </c>
      <c r="I34" s="172"/>
      <c r="J34" s="172"/>
      <c r="K34" s="172"/>
      <c r="L34" s="172"/>
    </row>
    <row r="35" spans="1:12" s="61" customFormat="1" ht="18.75" customHeight="1" hidden="1">
      <c r="A35" s="171"/>
      <c r="B35" s="170"/>
      <c r="C35" s="166">
        <f t="shared" si="2"/>
        <v>0</v>
      </c>
      <c r="D35" s="172"/>
      <c r="E35" s="166">
        <f t="shared" si="0"/>
        <v>0</v>
      </c>
      <c r="F35" s="172"/>
      <c r="G35" s="167" t="e">
        <f t="shared" si="1"/>
        <v>#DIV/0!</v>
      </c>
      <c r="H35" s="166">
        <f t="shared" si="3"/>
        <v>0</v>
      </c>
      <c r="I35" s="172"/>
      <c r="J35" s="172"/>
      <c r="K35" s="172"/>
      <c r="L35" s="172"/>
    </row>
    <row r="36" spans="1:12" ht="18.75" customHeight="1" hidden="1">
      <c r="A36" s="169"/>
      <c r="B36" s="170"/>
      <c r="C36" s="164">
        <f t="shared" si="2"/>
        <v>0</v>
      </c>
      <c r="D36" s="168"/>
      <c r="E36" s="164">
        <f t="shared" si="0"/>
        <v>0</v>
      </c>
      <c r="F36" s="168"/>
      <c r="G36" s="165" t="e">
        <f t="shared" si="1"/>
        <v>#DIV/0!</v>
      </c>
      <c r="H36" s="164">
        <f t="shared" si="3"/>
        <v>0</v>
      </c>
      <c r="I36" s="168"/>
      <c r="J36" s="168"/>
      <c r="K36" s="168"/>
      <c r="L36" s="168"/>
    </row>
    <row r="37" spans="1:12" ht="18.75" customHeight="1" hidden="1">
      <c r="A37" s="169"/>
      <c r="B37" s="170"/>
      <c r="C37" s="164">
        <f t="shared" si="2"/>
        <v>0</v>
      </c>
      <c r="D37" s="168"/>
      <c r="E37" s="164">
        <f t="shared" si="0"/>
        <v>0</v>
      </c>
      <c r="F37" s="168"/>
      <c r="G37" s="165" t="e">
        <f t="shared" si="1"/>
        <v>#DIV/0!</v>
      </c>
      <c r="H37" s="164">
        <f t="shared" si="3"/>
        <v>0</v>
      </c>
      <c r="I37" s="168"/>
      <c r="J37" s="168"/>
      <c r="K37" s="168"/>
      <c r="L37" s="168"/>
    </row>
    <row r="38" spans="1:12" ht="18.75" customHeight="1" hidden="1">
      <c r="A38" s="169"/>
      <c r="B38" s="170"/>
      <c r="C38" s="164">
        <f t="shared" si="2"/>
        <v>0</v>
      </c>
      <c r="D38" s="168"/>
      <c r="E38" s="164">
        <f t="shared" si="0"/>
        <v>0</v>
      </c>
      <c r="F38" s="168"/>
      <c r="G38" s="165" t="e">
        <f t="shared" si="1"/>
        <v>#DIV/0!</v>
      </c>
      <c r="H38" s="164">
        <f t="shared" si="3"/>
        <v>0</v>
      </c>
      <c r="I38" s="168"/>
      <c r="J38" s="168"/>
      <c r="K38" s="168"/>
      <c r="L38" s="168"/>
    </row>
    <row r="39" spans="1:12" ht="18.75" customHeight="1" hidden="1">
      <c r="A39" s="169"/>
      <c r="B39" s="170"/>
      <c r="C39" s="164">
        <f t="shared" si="2"/>
        <v>0</v>
      </c>
      <c r="D39" s="168"/>
      <c r="E39" s="164">
        <f t="shared" si="0"/>
        <v>0</v>
      </c>
      <c r="F39" s="168"/>
      <c r="G39" s="165" t="e">
        <f t="shared" si="1"/>
        <v>#DIV/0!</v>
      </c>
      <c r="H39" s="164">
        <f t="shared" si="3"/>
        <v>0</v>
      </c>
      <c r="I39" s="168"/>
      <c r="J39" s="168"/>
      <c r="K39" s="168"/>
      <c r="L39" s="168"/>
    </row>
    <row r="40" spans="1:12" ht="18.75" customHeight="1" hidden="1">
      <c r="A40" s="169"/>
      <c r="B40" s="170"/>
      <c r="C40" s="164">
        <f t="shared" si="2"/>
        <v>0</v>
      </c>
      <c r="D40" s="168"/>
      <c r="E40" s="164">
        <f t="shared" si="0"/>
        <v>0</v>
      </c>
      <c r="F40" s="168"/>
      <c r="G40" s="165" t="e">
        <f t="shared" si="1"/>
        <v>#DIV/0!</v>
      </c>
      <c r="H40" s="164">
        <f t="shared" si="3"/>
        <v>0</v>
      </c>
      <c r="I40" s="168"/>
      <c r="J40" s="168"/>
      <c r="K40" s="168"/>
      <c r="L40" s="168"/>
    </row>
    <row r="41" spans="1:12" ht="18.75" customHeight="1" hidden="1">
      <c r="A41" s="169"/>
      <c r="B41" s="170"/>
      <c r="C41" s="164">
        <f t="shared" si="2"/>
        <v>0</v>
      </c>
      <c r="D41" s="168"/>
      <c r="E41" s="164">
        <f t="shared" si="0"/>
        <v>0</v>
      </c>
      <c r="F41" s="168"/>
      <c r="G41" s="165" t="e">
        <f t="shared" si="1"/>
        <v>#DIV/0!</v>
      </c>
      <c r="H41" s="164">
        <f t="shared" si="3"/>
        <v>0</v>
      </c>
      <c r="I41" s="168"/>
      <c r="J41" s="168"/>
      <c r="K41" s="168"/>
      <c r="L41" s="168"/>
    </row>
    <row r="42" spans="1:12" ht="18.75" customHeight="1" hidden="1">
      <c r="A42" s="169"/>
      <c r="B42" s="170"/>
      <c r="C42" s="164">
        <f t="shared" si="2"/>
        <v>0</v>
      </c>
      <c r="D42" s="168"/>
      <c r="E42" s="164">
        <f t="shared" si="0"/>
        <v>0</v>
      </c>
      <c r="F42" s="168"/>
      <c r="G42" s="165" t="e">
        <f t="shared" si="1"/>
        <v>#DIV/0!</v>
      </c>
      <c r="H42" s="164">
        <f t="shared" si="3"/>
        <v>0</v>
      </c>
      <c r="I42" s="168"/>
      <c r="J42" s="168"/>
      <c r="K42" s="168"/>
      <c r="L42" s="168"/>
    </row>
    <row r="43" spans="1:12" ht="18.75" customHeight="1" hidden="1">
      <c r="A43" s="169"/>
      <c r="B43" s="170"/>
      <c r="C43" s="164">
        <f t="shared" si="2"/>
        <v>0</v>
      </c>
      <c r="D43" s="168"/>
      <c r="E43" s="164">
        <f t="shared" si="0"/>
        <v>0</v>
      </c>
      <c r="F43" s="168"/>
      <c r="G43" s="165" t="e">
        <f t="shared" si="1"/>
        <v>#DIV/0!</v>
      </c>
      <c r="H43" s="164">
        <f t="shared" si="3"/>
        <v>0</v>
      </c>
      <c r="I43" s="168"/>
      <c r="J43" s="168"/>
      <c r="K43" s="168"/>
      <c r="L43" s="168"/>
    </row>
    <row r="44" spans="1:12" ht="18.75" customHeight="1" hidden="1">
      <c r="A44" s="169"/>
      <c r="B44" s="170"/>
      <c r="C44" s="164">
        <f t="shared" si="2"/>
        <v>0</v>
      </c>
      <c r="D44" s="168"/>
      <c r="E44" s="164">
        <f t="shared" si="0"/>
        <v>0</v>
      </c>
      <c r="F44" s="168"/>
      <c r="G44" s="165" t="e">
        <f t="shared" si="1"/>
        <v>#DIV/0!</v>
      </c>
      <c r="H44" s="164">
        <f t="shared" si="3"/>
        <v>0</v>
      </c>
      <c r="I44" s="168"/>
      <c r="J44" s="168"/>
      <c r="K44" s="168"/>
      <c r="L44" s="168"/>
    </row>
    <row r="45" spans="1:12" ht="24.75" customHeight="1">
      <c r="A45" s="237" t="s">
        <v>117</v>
      </c>
      <c r="B45" s="238"/>
      <c r="C45" s="173">
        <f>SUM(C11:C44)</f>
        <v>55722</v>
      </c>
      <c r="D45" s="173">
        <f aca="true" t="shared" si="8" ref="D45:L45">SUM(D11:D44)</f>
        <v>10079</v>
      </c>
      <c r="E45" s="173">
        <f t="shared" si="8"/>
        <v>45643</v>
      </c>
      <c r="F45" s="173">
        <f t="shared" si="8"/>
        <v>44331</v>
      </c>
      <c r="G45" s="197">
        <f t="shared" si="1"/>
        <v>0.9712551760401376</v>
      </c>
      <c r="H45" s="173">
        <f t="shared" si="8"/>
        <v>1312</v>
      </c>
      <c r="I45" s="173">
        <f t="shared" si="8"/>
        <v>285</v>
      </c>
      <c r="J45" s="173">
        <f t="shared" si="8"/>
        <v>561</v>
      </c>
      <c r="K45" s="173">
        <f t="shared" si="8"/>
        <v>350</v>
      </c>
      <c r="L45" s="173">
        <f t="shared" si="8"/>
        <v>116</v>
      </c>
    </row>
    <row r="46" ht="15.75" customHeight="1">
      <c r="A46" s="5"/>
    </row>
    <row r="47" spans="1:11" s="5" customFormat="1" ht="15.75">
      <c r="A47" s="123"/>
      <c r="B47" s="27"/>
      <c r="C47" s="27"/>
      <c r="D47" s="27"/>
      <c r="H47" s="200"/>
      <c r="I47" s="196" t="s">
        <v>110</v>
      </c>
      <c r="J47" s="196"/>
      <c r="K47" s="34"/>
    </row>
    <row r="48" spans="1:11" s="5" customFormat="1" ht="15.75">
      <c r="A48" s="123"/>
      <c r="H48" s="200"/>
      <c r="I48" s="196" t="s">
        <v>134</v>
      </c>
      <c r="J48" s="196"/>
      <c r="K48" s="34"/>
    </row>
    <row r="49" spans="1:16" s="5" customFormat="1" ht="15.75">
      <c r="A49" s="123"/>
      <c r="H49" s="200"/>
      <c r="I49" s="200"/>
      <c r="J49" s="200"/>
      <c r="K49" s="223"/>
      <c r="L49" s="223"/>
      <c r="M49" s="223"/>
      <c r="N49" s="223"/>
      <c r="O49" s="223"/>
      <c r="P49" s="223"/>
    </row>
    <row r="50" spans="1:10" s="5" customFormat="1" ht="15.75">
      <c r="A50" s="123"/>
      <c r="H50" s="200"/>
      <c r="I50" s="200"/>
      <c r="J50" s="200"/>
    </row>
    <row r="51" spans="2:10" s="5" customFormat="1" ht="15.75">
      <c r="B51" s="44"/>
      <c r="H51" s="200"/>
      <c r="I51" s="200"/>
      <c r="J51" s="200"/>
    </row>
    <row r="52" spans="1:10" s="5" customFormat="1" ht="15.75">
      <c r="A52" s="126"/>
      <c r="B52" s="28"/>
      <c r="C52" s="28"/>
      <c r="D52" s="28"/>
      <c r="H52" s="200"/>
      <c r="I52" s="200"/>
      <c r="J52" s="200"/>
    </row>
    <row r="53" spans="8:10" s="5" customFormat="1" ht="15.75">
      <c r="H53" s="200"/>
      <c r="I53" s="200"/>
      <c r="J53" s="200"/>
    </row>
    <row r="54" spans="7:16" ht="15.75">
      <c r="G54" s="5"/>
      <c r="H54" s="200"/>
      <c r="I54" s="200"/>
      <c r="J54" s="200"/>
      <c r="K54" s="5"/>
      <c r="L54" s="5"/>
      <c r="M54" s="5"/>
      <c r="N54" s="5"/>
      <c r="O54" s="5"/>
      <c r="P54" s="5"/>
    </row>
    <row r="55" spans="7:16" ht="15.75">
      <c r="G55" s="5"/>
      <c r="H55" s="213" t="s">
        <v>170</v>
      </c>
      <c r="I55" s="213"/>
      <c r="J55" s="213"/>
      <c r="K55" s="5"/>
      <c r="L55" s="5"/>
      <c r="M55" s="5"/>
      <c r="N55" s="5"/>
      <c r="O55" s="5"/>
      <c r="P55" s="5"/>
    </row>
  </sheetData>
  <sheetProtection/>
  <mergeCells count="20">
    <mergeCell ref="A4:C4"/>
    <mergeCell ref="H1:L1"/>
    <mergeCell ref="H2:L2"/>
    <mergeCell ref="H4:L4"/>
    <mergeCell ref="A2:C2"/>
    <mergeCell ref="U8:W8"/>
    <mergeCell ref="G8:G9"/>
    <mergeCell ref="H8:L8"/>
    <mergeCell ref="P8:R8"/>
    <mergeCell ref="S8:T8"/>
    <mergeCell ref="A6:L6"/>
    <mergeCell ref="A8:A9"/>
    <mergeCell ref="B8:B9"/>
    <mergeCell ref="C8:C9"/>
    <mergeCell ref="D8:D9"/>
    <mergeCell ref="K49:P49"/>
    <mergeCell ref="H55:J55"/>
    <mergeCell ref="A45:B45"/>
    <mergeCell ref="E8:E9"/>
    <mergeCell ref="F8:F9"/>
  </mergeCells>
  <printOptions/>
  <pageMargins left="0.27" right="0.24" top="0.5" bottom="0.5" header="0.19" footer="0.17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6"/>
  <sheetViews>
    <sheetView zoomScalePageLayoutView="0" workbookViewId="0" topLeftCell="A12">
      <selection activeCell="C21" sqref="C21"/>
    </sheetView>
  </sheetViews>
  <sheetFormatPr defaultColWidth="9.140625" defaultRowHeight="12.75"/>
  <cols>
    <col min="1" max="1" width="4.421875" style="46" customWidth="1"/>
    <col min="2" max="2" width="6.28125" style="46" customWidth="1"/>
    <col min="3" max="3" width="6.00390625" style="62" customWidth="1"/>
    <col min="4" max="4" width="4.7109375" style="46" customWidth="1"/>
    <col min="5" max="5" width="3.00390625" style="46" customWidth="1"/>
    <col min="6" max="6" width="4.00390625" style="46" customWidth="1"/>
    <col min="7" max="7" width="3.8515625" style="46" customWidth="1"/>
    <col min="8" max="8" width="4.57421875" style="62" customWidth="1"/>
    <col min="9" max="9" width="5.28125" style="46" customWidth="1"/>
    <col min="10" max="10" width="5.140625" style="62" customWidth="1"/>
    <col min="11" max="11" width="5.00390625" style="62" customWidth="1"/>
    <col min="12" max="12" width="5.7109375" style="62" customWidth="1"/>
    <col min="13" max="13" width="6.140625" style="62" customWidth="1"/>
    <col min="14" max="14" width="4.28125" style="62" customWidth="1"/>
    <col min="15" max="15" width="3.57421875" style="62" customWidth="1"/>
    <col min="16" max="16" width="4.00390625" style="62" customWidth="1"/>
    <col min="17" max="17" width="4.57421875" style="62" customWidth="1"/>
    <col min="18" max="18" width="6.28125" style="62" customWidth="1"/>
    <col min="19" max="19" width="6.140625" style="62" customWidth="1"/>
    <col min="20" max="20" width="5.57421875" style="62" customWidth="1"/>
    <col min="21" max="21" width="6.28125" style="62" customWidth="1"/>
    <col min="22" max="22" width="5.8515625" style="46" customWidth="1"/>
    <col min="23" max="23" width="5.7109375" style="46" customWidth="1"/>
    <col min="24" max="24" width="5.00390625" style="46" customWidth="1"/>
    <col min="25" max="25" width="5.140625" style="46" customWidth="1"/>
    <col min="26" max="26" width="3.8515625" style="46" customWidth="1"/>
    <col min="27" max="27" width="4.00390625" style="46" customWidth="1"/>
    <col min="28" max="28" width="5.7109375" style="46" customWidth="1"/>
    <col min="29" max="29" width="5.140625" style="46" customWidth="1"/>
    <col min="30" max="31" width="9.140625" style="62" customWidth="1"/>
    <col min="32" max="16384" width="9.140625" style="46" customWidth="1"/>
  </cols>
  <sheetData>
    <row r="1" spans="1:25" s="5" customFormat="1" ht="15.75">
      <c r="A1" s="224" t="s">
        <v>140</v>
      </c>
      <c r="B1" s="224"/>
      <c r="C1" s="224"/>
      <c r="D1" s="224"/>
      <c r="E1" s="224"/>
      <c r="F1" s="224"/>
      <c r="G1" s="224"/>
      <c r="H1" s="224"/>
      <c r="P1" s="128"/>
      <c r="Q1" s="128"/>
      <c r="U1" s="143" t="s">
        <v>0</v>
      </c>
      <c r="V1" s="143"/>
      <c r="W1" s="143"/>
      <c r="X1" s="143"/>
      <c r="Y1" s="143"/>
    </row>
    <row r="2" spans="1:30" s="5" customFormat="1" ht="18" customHeight="1">
      <c r="A2" s="224" t="s">
        <v>110</v>
      </c>
      <c r="B2" s="224"/>
      <c r="C2" s="224"/>
      <c r="D2" s="224"/>
      <c r="E2" s="224"/>
      <c r="F2" s="224"/>
      <c r="G2" s="224"/>
      <c r="H2" s="224"/>
      <c r="P2" s="129"/>
      <c r="Q2" s="129"/>
      <c r="U2" s="224" t="s">
        <v>1</v>
      </c>
      <c r="V2" s="224"/>
      <c r="W2" s="224"/>
      <c r="X2" s="224"/>
      <c r="Y2" s="224"/>
      <c r="Z2" s="224"/>
      <c r="AA2" s="224"/>
      <c r="AB2" s="224"/>
      <c r="AC2" s="224"/>
      <c r="AD2" s="145"/>
    </row>
    <row r="3" spans="1:25" s="5" customFormat="1" ht="15.75">
      <c r="A3" s="128"/>
      <c r="B3" s="128"/>
      <c r="C3" s="128"/>
      <c r="D3" s="128"/>
      <c r="E3" s="128"/>
      <c r="F3" s="133"/>
      <c r="P3" s="127"/>
      <c r="Q3" s="129"/>
      <c r="U3" s="132"/>
      <c r="V3" s="132"/>
      <c r="W3" s="133"/>
      <c r="X3" s="133"/>
      <c r="Y3" s="132"/>
    </row>
    <row r="4" spans="1:29" s="5" customFormat="1" ht="15.75">
      <c r="A4" s="209"/>
      <c r="B4" s="209"/>
      <c r="C4" s="209"/>
      <c r="D4" s="144"/>
      <c r="P4" s="130"/>
      <c r="Q4" s="130"/>
      <c r="U4" s="214" t="s">
        <v>141</v>
      </c>
      <c r="V4" s="214"/>
      <c r="W4" s="214"/>
      <c r="X4" s="214"/>
      <c r="Y4" s="214"/>
      <c r="Z4" s="214"/>
      <c r="AA4" s="214"/>
      <c r="AB4" s="214"/>
      <c r="AC4" s="214"/>
    </row>
    <row r="5" ht="15"/>
    <row r="6" spans="1:29" ht="19.5">
      <c r="A6" s="258" t="s">
        <v>118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</row>
    <row r="7" ht="15"/>
    <row r="8" spans="1:31" s="70" customFormat="1" ht="20.25" customHeight="1">
      <c r="A8" s="210" t="s">
        <v>2</v>
      </c>
      <c r="B8" s="211" t="s">
        <v>103</v>
      </c>
      <c r="C8" s="249" t="s">
        <v>30</v>
      </c>
      <c r="D8" s="250"/>
      <c r="E8" s="250"/>
      <c r="F8" s="251"/>
      <c r="G8" s="249" t="s">
        <v>33</v>
      </c>
      <c r="H8" s="250"/>
      <c r="I8" s="250"/>
      <c r="J8" s="250"/>
      <c r="K8" s="250"/>
      <c r="L8" s="250"/>
      <c r="M8" s="250"/>
      <c r="N8" s="250"/>
      <c r="O8" s="250"/>
      <c r="P8" s="250"/>
      <c r="Q8" s="251"/>
      <c r="R8" s="249" t="s">
        <v>41</v>
      </c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1"/>
      <c r="AD8" s="69"/>
      <c r="AE8" s="69"/>
    </row>
    <row r="9" spans="1:31" s="72" customFormat="1" ht="29.25" customHeight="1">
      <c r="A9" s="260"/>
      <c r="B9" s="259"/>
      <c r="C9" s="232" t="s">
        <v>128</v>
      </c>
      <c r="D9" s="252" t="s">
        <v>138</v>
      </c>
      <c r="E9" s="254" t="s">
        <v>31</v>
      </c>
      <c r="F9" s="254" t="s">
        <v>32</v>
      </c>
      <c r="G9" s="249" t="s">
        <v>34</v>
      </c>
      <c r="H9" s="250"/>
      <c r="I9" s="250"/>
      <c r="J9" s="251"/>
      <c r="K9" s="216" t="s">
        <v>37</v>
      </c>
      <c r="L9" s="217"/>
      <c r="M9" s="216" t="s">
        <v>39</v>
      </c>
      <c r="N9" s="222"/>
      <c r="O9" s="222"/>
      <c r="P9" s="222"/>
      <c r="Q9" s="217"/>
      <c r="R9" s="216" t="s">
        <v>34</v>
      </c>
      <c r="S9" s="222"/>
      <c r="T9" s="222"/>
      <c r="U9" s="217"/>
      <c r="V9" s="249" t="s">
        <v>37</v>
      </c>
      <c r="W9" s="251"/>
      <c r="X9" s="249" t="s">
        <v>39</v>
      </c>
      <c r="Y9" s="250"/>
      <c r="Z9" s="250"/>
      <c r="AA9" s="250"/>
      <c r="AB9" s="250"/>
      <c r="AC9" s="251"/>
      <c r="AD9" s="71"/>
      <c r="AE9" s="71"/>
    </row>
    <row r="10" spans="1:31" s="72" customFormat="1" ht="81" customHeight="1">
      <c r="A10" s="208"/>
      <c r="B10" s="212"/>
      <c r="C10" s="233"/>
      <c r="D10" s="253"/>
      <c r="E10" s="255"/>
      <c r="F10" s="255"/>
      <c r="G10" s="36" t="s">
        <v>40</v>
      </c>
      <c r="H10" s="73" t="s">
        <v>35</v>
      </c>
      <c r="I10" s="36" t="s">
        <v>17</v>
      </c>
      <c r="J10" s="73" t="s">
        <v>36</v>
      </c>
      <c r="K10" s="73" t="s">
        <v>38</v>
      </c>
      <c r="L10" s="73" t="s">
        <v>17</v>
      </c>
      <c r="M10" s="118" t="s">
        <v>128</v>
      </c>
      <c r="N10" s="118" t="s">
        <v>138</v>
      </c>
      <c r="O10" s="73" t="s">
        <v>31</v>
      </c>
      <c r="P10" s="73" t="s">
        <v>32</v>
      </c>
      <c r="Q10" s="36" t="s">
        <v>45</v>
      </c>
      <c r="R10" s="73" t="s">
        <v>42</v>
      </c>
      <c r="S10" s="73" t="s">
        <v>43</v>
      </c>
      <c r="T10" s="73" t="s">
        <v>17</v>
      </c>
      <c r="U10" s="73" t="s">
        <v>44</v>
      </c>
      <c r="V10" s="36" t="s">
        <v>38</v>
      </c>
      <c r="W10" s="36" t="s">
        <v>17</v>
      </c>
      <c r="X10" s="118" t="s">
        <v>128</v>
      </c>
      <c r="Y10" s="121" t="s">
        <v>138</v>
      </c>
      <c r="Z10" s="36" t="s">
        <v>31</v>
      </c>
      <c r="AA10" s="36" t="s">
        <v>32</v>
      </c>
      <c r="AB10" s="36" t="s">
        <v>45</v>
      </c>
      <c r="AC10" s="36" t="s">
        <v>4</v>
      </c>
      <c r="AD10" s="74" t="s">
        <v>114</v>
      </c>
      <c r="AE10" s="74" t="s">
        <v>109</v>
      </c>
    </row>
    <row r="11" spans="1:31" s="72" customFormat="1" ht="33" customHeight="1">
      <c r="A11" s="39">
        <v>1</v>
      </c>
      <c r="B11" s="39">
        <v>2</v>
      </c>
      <c r="C11" s="40">
        <v>3</v>
      </c>
      <c r="D11" s="39">
        <v>4</v>
      </c>
      <c r="E11" s="39">
        <v>5</v>
      </c>
      <c r="F11" s="39">
        <v>6</v>
      </c>
      <c r="G11" s="39">
        <v>7</v>
      </c>
      <c r="H11" s="40">
        <v>8</v>
      </c>
      <c r="I11" s="75" t="s">
        <v>76</v>
      </c>
      <c r="J11" s="40">
        <v>10</v>
      </c>
      <c r="K11" s="40">
        <v>11</v>
      </c>
      <c r="L11" s="41" t="s">
        <v>77</v>
      </c>
      <c r="M11" s="76">
        <v>13</v>
      </c>
      <c r="N11" s="76">
        <v>14</v>
      </c>
      <c r="O11" s="40">
        <v>15</v>
      </c>
      <c r="P11" s="40">
        <v>16</v>
      </c>
      <c r="Q11" s="40">
        <v>17</v>
      </c>
      <c r="R11" s="40">
        <v>18</v>
      </c>
      <c r="S11" s="40">
        <v>19</v>
      </c>
      <c r="T11" s="41" t="s">
        <v>112</v>
      </c>
      <c r="U11" s="40">
        <v>21</v>
      </c>
      <c r="V11" s="39">
        <v>22</v>
      </c>
      <c r="W11" s="75" t="s">
        <v>113</v>
      </c>
      <c r="X11" s="39">
        <v>24</v>
      </c>
      <c r="Y11" s="77">
        <v>25</v>
      </c>
      <c r="Z11" s="39">
        <v>26</v>
      </c>
      <c r="AA11" s="39">
        <v>27</v>
      </c>
      <c r="AB11" s="39">
        <v>28</v>
      </c>
      <c r="AC11" s="39">
        <v>29</v>
      </c>
      <c r="AD11" s="71"/>
      <c r="AE11" s="71"/>
    </row>
    <row r="12" spans="1:31" s="83" customFormat="1" ht="24.75" customHeight="1">
      <c r="A12" s="109">
        <v>1</v>
      </c>
      <c r="B12" s="152" t="s">
        <v>142</v>
      </c>
      <c r="C12" s="79" t="s">
        <v>173</v>
      </c>
      <c r="D12" s="78"/>
      <c r="E12" s="78"/>
      <c r="F12" s="78"/>
      <c r="G12" s="78">
        <v>5</v>
      </c>
      <c r="H12" s="79">
        <v>5</v>
      </c>
      <c r="I12" s="80">
        <f>H12/G12</f>
        <v>1</v>
      </c>
      <c r="J12" s="79">
        <v>4</v>
      </c>
      <c r="K12" s="79">
        <v>5</v>
      </c>
      <c r="L12" s="81">
        <f>K12/H12</f>
        <v>1</v>
      </c>
      <c r="M12" s="79">
        <v>5</v>
      </c>
      <c r="N12" s="79"/>
      <c r="O12" s="79"/>
      <c r="P12" s="79"/>
      <c r="Q12" s="79"/>
      <c r="R12" s="79">
        <v>87</v>
      </c>
      <c r="S12" s="79">
        <v>87</v>
      </c>
      <c r="T12" s="81">
        <f>S12/R12</f>
        <v>1</v>
      </c>
      <c r="U12" s="79">
        <v>63</v>
      </c>
      <c r="V12" s="78">
        <v>87</v>
      </c>
      <c r="W12" s="80">
        <f>V12/S12</f>
        <v>1</v>
      </c>
      <c r="X12" s="78">
        <v>67</v>
      </c>
      <c r="Y12" s="78">
        <v>20</v>
      </c>
      <c r="Z12" s="78"/>
      <c r="AA12" s="78"/>
      <c r="AB12" s="78"/>
      <c r="AC12" s="78"/>
      <c r="AD12" s="82">
        <f>SUM(X12:AB12)-S12</f>
        <v>0</v>
      </c>
      <c r="AE12" s="82">
        <f>SUM(M12:Q12)-H12</f>
        <v>0</v>
      </c>
    </row>
    <row r="13" spans="1:31" s="82" customFormat="1" ht="24.75" customHeight="1">
      <c r="A13" s="109">
        <v>2</v>
      </c>
      <c r="B13" s="152" t="s">
        <v>143</v>
      </c>
      <c r="C13" s="79" t="s">
        <v>173</v>
      </c>
      <c r="D13" s="79"/>
      <c r="E13" s="79"/>
      <c r="F13" s="79"/>
      <c r="G13" s="79">
        <v>7</v>
      </c>
      <c r="H13" s="79">
        <v>7</v>
      </c>
      <c r="I13" s="81">
        <f aca="true" t="shared" si="0" ref="I13:I46">H13/G13</f>
        <v>1</v>
      </c>
      <c r="J13" s="79">
        <v>7</v>
      </c>
      <c r="K13" s="79">
        <v>7</v>
      </c>
      <c r="L13" s="81">
        <f aca="true" t="shared" si="1" ref="L13:L46">K13/H13</f>
        <v>1</v>
      </c>
      <c r="M13" s="79">
        <v>7</v>
      </c>
      <c r="N13" s="79"/>
      <c r="O13" s="79"/>
      <c r="P13" s="79"/>
      <c r="Q13" s="79"/>
      <c r="R13" s="79">
        <v>79</v>
      </c>
      <c r="S13" s="79">
        <v>79</v>
      </c>
      <c r="T13" s="81">
        <f>S13/R13</f>
        <v>1</v>
      </c>
      <c r="U13" s="79">
        <v>79</v>
      </c>
      <c r="V13" s="79">
        <v>79</v>
      </c>
      <c r="W13" s="81">
        <f aca="true" t="shared" si="2" ref="W13:W46">V13/S13</f>
        <v>1</v>
      </c>
      <c r="X13" s="79">
        <v>64</v>
      </c>
      <c r="Y13" s="79">
        <v>15</v>
      </c>
      <c r="Z13" s="79"/>
      <c r="AA13" s="79"/>
      <c r="AB13" s="79"/>
      <c r="AC13" s="79"/>
      <c r="AD13" s="82">
        <f aca="true" t="shared" si="3" ref="AD13:AD46">SUM(X13:AB13)-S13</f>
        <v>0</v>
      </c>
      <c r="AE13" s="82">
        <f aca="true" t="shared" si="4" ref="AE13:AE46">SUM(M13:Q13)-H13</f>
        <v>0</v>
      </c>
    </row>
    <row r="14" spans="1:31" s="83" customFormat="1" ht="24.75" customHeight="1">
      <c r="A14" s="109">
        <v>3</v>
      </c>
      <c r="B14" s="152" t="s">
        <v>144</v>
      </c>
      <c r="C14" s="79" t="s">
        <v>173</v>
      </c>
      <c r="D14" s="78"/>
      <c r="E14" s="78"/>
      <c r="F14" s="78"/>
      <c r="G14" s="78">
        <v>7</v>
      </c>
      <c r="H14" s="79">
        <v>7</v>
      </c>
      <c r="I14" s="80">
        <f t="shared" si="0"/>
        <v>1</v>
      </c>
      <c r="J14" s="79">
        <v>7</v>
      </c>
      <c r="K14" s="79">
        <v>7</v>
      </c>
      <c r="L14" s="81">
        <f t="shared" si="1"/>
        <v>1</v>
      </c>
      <c r="M14" s="79">
        <v>7</v>
      </c>
      <c r="N14" s="79"/>
      <c r="O14" s="79"/>
      <c r="P14" s="79"/>
      <c r="Q14" s="79"/>
      <c r="R14" s="79">
        <v>120</v>
      </c>
      <c r="S14" s="79">
        <v>120</v>
      </c>
      <c r="T14" s="81">
        <f>S14/R14</f>
        <v>1</v>
      </c>
      <c r="U14" s="79">
        <v>120</v>
      </c>
      <c r="V14" s="78">
        <v>120</v>
      </c>
      <c r="W14" s="80">
        <f t="shared" si="2"/>
        <v>1</v>
      </c>
      <c r="X14" s="78">
        <v>114</v>
      </c>
      <c r="Y14" s="78">
        <v>6</v>
      </c>
      <c r="Z14" s="78"/>
      <c r="AA14" s="78"/>
      <c r="AB14" s="78"/>
      <c r="AC14" s="78"/>
      <c r="AD14" s="82">
        <f t="shared" si="3"/>
        <v>0</v>
      </c>
      <c r="AE14" s="82">
        <f t="shared" si="4"/>
        <v>0</v>
      </c>
    </row>
    <row r="15" spans="1:31" s="83" customFormat="1" ht="24.75" customHeight="1">
      <c r="A15" s="109">
        <v>4</v>
      </c>
      <c r="B15" s="152" t="s">
        <v>145</v>
      </c>
      <c r="C15" s="79"/>
      <c r="D15" s="78" t="s">
        <v>173</v>
      </c>
      <c r="E15" s="78"/>
      <c r="F15" s="78"/>
      <c r="G15" s="78">
        <v>10</v>
      </c>
      <c r="H15" s="79">
        <v>10</v>
      </c>
      <c r="I15" s="80">
        <f>H15/G15</f>
        <v>1</v>
      </c>
      <c r="J15" s="79">
        <v>10</v>
      </c>
      <c r="K15" s="79">
        <v>10</v>
      </c>
      <c r="L15" s="81">
        <f t="shared" si="1"/>
        <v>1</v>
      </c>
      <c r="M15" s="79">
        <v>7</v>
      </c>
      <c r="N15" s="79">
        <v>3</v>
      </c>
      <c r="O15" s="79"/>
      <c r="P15" s="79"/>
      <c r="Q15" s="79"/>
      <c r="R15" s="79">
        <v>147</v>
      </c>
      <c r="S15" s="79">
        <v>147</v>
      </c>
      <c r="T15" s="81">
        <f aca="true" t="shared" si="5" ref="T15:T46">S15/R15</f>
        <v>1</v>
      </c>
      <c r="U15" s="79">
        <v>131</v>
      </c>
      <c r="V15" s="78">
        <v>140</v>
      </c>
      <c r="W15" s="80">
        <f t="shared" si="2"/>
        <v>0.9523809523809523</v>
      </c>
      <c r="X15" s="78">
        <v>102</v>
      </c>
      <c r="Y15" s="78">
        <v>45</v>
      </c>
      <c r="Z15" s="78"/>
      <c r="AA15" s="78"/>
      <c r="AB15" s="78"/>
      <c r="AC15" s="78"/>
      <c r="AD15" s="82">
        <f t="shared" si="3"/>
        <v>0</v>
      </c>
      <c r="AE15" s="82">
        <f t="shared" si="4"/>
        <v>0</v>
      </c>
    </row>
    <row r="16" spans="1:31" s="83" customFormat="1" ht="24.75" customHeight="1">
      <c r="A16" s="109">
        <v>5</v>
      </c>
      <c r="B16" s="152" t="s">
        <v>146</v>
      </c>
      <c r="C16" s="79" t="s">
        <v>173</v>
      </c>
      <c r="D16" s="78"/>
      <c r="E16" s="78"/>
      <c r="F16" s="78"/>
      <c r="G16" s="78">
        <v>10</v>
      </c>
      <c r="H16" s="79">
        <v>10</v>
      </c>
      <c r="I16" s="80">
        <f aca="true" t="shared" si="6" ref="I16:I21">H16/G16</f>
        <v>1</v>
      </c>
      <c r="J16" s="79">
        <v>10</v>
      </c>
      <c r="K16" s="79">
        <v>10</v>
      </c>
      <c r="L16" s="81">
        <f aca="true" t="shared" si="7" ref="L16:L22">K16/H16</f>
        <v>1</v>
      </c>
      <c r="M16" s="79">
        <v>10</v>
      </c>
      <c r="N16" s="79"/>
      <c r="O16" s="79"/>
      <c r="P16" s="79"/>
      <c r="Q16" s="79"/>
      <c r="R16" s="79">
        <v>119</v>
      </c>
      <c r="S16" s="79">
        <v>119</v>
      </c>
      <c r="T16" s="81">
        <f aca="true" t="shared" si="8" ref="T16:T22">S16/R16</f>
        <v>1</v>
      </c>
      <c r="U16" s="79">
        <v>119</v>
      </c>
      <c r="V16" s="78">
        <v>119</v>
      </c>
      <c r="W16" s="80">
        <f aca="true" t="shared" si="9" ref="W16:W22">V16/S16</f>
        <v>1</v>
      </c>
      <c r="X16" s="78">
        <v>112</v>
      </c>
      <c r="Y16" s="78">
        <v>7</v>
      </c>
      <c r="Z16" s="78"/>
      <c r="AA16" s="78"/>
      <c r="AB16" s="78"/>
      <c r="AC16" s="78"/>
      <c r="AD16" s="82"/>
      <c r="AE16" s="82"/>
    </row>
    <row r="17" spans="1:31" s="83" customFormat="1" ht="24.75" customHeight="1">
      <c r="A17" s="109">
        <v>6</v>
      </c>
      <c r="B17" s="152" t="s">
        <v>147</v>
      </c>
      <c r="C17" s="79" t="s">
        <v>173</v>
      </c>
      <c r="D17" s="78"/>
      <c r="E17" s="78"/>
      <c r="F17" s="78"/>
      <c r="G17" s="78">
        <v>6</v>
      </c>
      <c r="H17" s="79">
        <v>6</v>
      </c>
      <c r="I17" s="80">
        <f t="shared" si="6"/>
        <v>1</v>
      </c>
      <c r="J17" s="79">
        <v>6</v>
      </c>
      <c r="K17" s="79">
        <v>6</v>
      </c>
      <c r="L17" s="81">
        <f t="shared" si="7"/>
        <v>1</v>
      </c>
      <c r="M17" s="79">
        <v>4</v>
      </c>
      <c r="N17" s="79">
        <v>2</v>
      </c>
      <c r="O17" s="79"/>
      <c r="P17" s="79"/>
      <c r="Q17" s="79"/>
      <c r="R17" s="79">
        <v>88</v>
      </c>
      <c r="S17" s="79">
        <v>88</v>
      </c>
      <c r="T17" s="81">
        <f t="shared" si="8"/>
        <v>1</v>
      </c>
      <c r="U17" s="79">
        <v>76</v>
      </c>
      <c r="V17" s="78">
        <v>88</v>
      </c>
      <c r="W17" s="80">
        <f t="shared" si="9"/>
        <v>1</v>
      </c>
      <c r="X17" s="78">
        <v>50</v>
      </c>
      <c r="Y17" s="78">
        <v>38</v>
      </c>
      <c r="Z17" s="78"/>
      <c r="AA17" s="78"/>
      <c r="AB17" s="78"/>
      <c r="AC17" s="78"/>
      <c r="AD17" s="82"/>
      <c r="AE17" s="82"/>
    </row>
    <row r="18" spans="1:31" s="83" customFormat="1" ht="24.75" customHeight="1">
      <c r="A18" s="109">
        <v>7</v>
      </c>
      <c r="B18" s="152" t="s">
        <v>148</v>
      </c>
      <c r="C18" s="79" t="s">
        <v>173</v>
      </c>
      <c r="D18" s="78"/>
      <c r="E18" s="78"/>
      <c r="F18" s="78"/>
      <c r="G18" s="78">
        <v>6</v>
      </c>
      <c r="H18" s="79">
        <v>6</v>
      </c>
      <c r="I18" s="80">
        <f t="shared" si="6"/>
        <v>1</v>
      </c>
      <c r="J18" s="79">
        <v>6</v>
      </c>
      <c r="K18" s="79">
        <v>6</v>
      </c>
      <c r="L18" s="81">
        <f t="shared" si="7"/>
        <v>1</v>
      </c>
      <c r="M18" s="79">
        <v>4</v>
      </c>
      <c r="N18" s="79">
        <v>2</v>
      </c>
      <c r="O18" s="79"/>
      <c r="P18" s="79"/>
      <c r="Q18" s="79"/>
      <c r="R18" s="79">
        <v>74</v>
      </c>
      <c r="S18" s="79">
        <v>74</v>
      </c>
      <c r="T18" s="81">
        <f t="shared" si="8"/>
        <v>1</v>
      </c>
      <c r="U18" s="79">
        <v>44</v>
      </c>
      <c r="V18" s="78">
        <v>74</v>
      </c>
      <c r="W18" s="80">
        <f t="shared" si="9"/>
        <v>1</v>
      </c>
      <c r="X18" s="78">
        <v>52</v>
      </c>
      <c r="Y18" s="78">
        <v>22</v>
      </c>
      <c r="Z18" s="78"/>
      <c r="AA18" s="78"/>
      <c r="AB18" s="78"/>
      <c r="AC18" s="78"/>
      <c r="AD18" s="82"/>
      <c r="AE18" s="82"/>
    </row>
    <row r="19" spans="1:31" s="83" customFormat="1" ht="24.75" customHeight="1">
      <c r="A19" s="109">
        <v>8</v>
      </c>
      <c r="B19" s="152" t="s">
        <v>149</v>
      </c>
      <c r="C19" s="79" t="s">
        <v>173</v>
      </c>
      <c r="D19" s="78"/>
      <c r="E19" s="78"/>
      <c r="F19" s="78"/>
      <c r="G19" s="78">
        <v>4</v>
      </c>
      <c r="H19" s="79">
        <v>4</v>
      </c>
      <c r="I19" s="80">
        <f t="shared" si="6"/>
        <v>1</v>
      </c>
      <c r="J19" s="79">
        <v>4</v>
      </c>
      <c r="K19" s="79">
        <v>4</v>
      </c>
      <c r="L19" s="81">
        <f t="shared" si="7"/>
        <v>1</v>
      </c>
      <c r="M19" s="79">
        <v>3</v>
      </c>
      <c r="N19" s="79">
        <v>1</v>
      </c>
      <c r="P19" s="79"/>
      <c r="Q19" s="79"/>
      <c r="R19" s="79">
        <v>54</v>
      </c>
      <c r="S19" s="79">
        <v>54</v>
      </c>
      <c r="T19" s="81">
        <f t="shared" si="8"/>
        <v>1</v>
      </c>
      <c r="U19" s="79">
        <v>43</v>
      </c>
      <c r="V19" s="78">
        <v>54</v>
      </c>
      <c r="W19" s="80">
        <f t="shared" si="9"/>
        <v>1</v>
      </c>
      <c r="X19" s="78">
        <v>48</v>
      </c>
      <c r="Y19" s="78">
        <v>6</v>
      </c>
      <c r="Z19" s="78"/>
      <c r="AA19" s="78"/>
      <c r="AB19" s="78"/>
      <c r="AC19" s="78"/>
      <c r="AD19" s="82"/>
      <c r="AE19" s="82"/>
    </row>
    <row r="20" spans="1:31" s="83" customFormat="1" ht="24.75" customHeight="1">
      <c r="A20" s="109">
        <v>9</v>
      </c>
      <c r="B20" s="152" t="s">
        <v>150</v>
      </c>
      <c r="C20" s="79" t="s">
        <v>173</v>
      </c>
      <c r="D20" s="78"/>
      <c r="E20" s="78"/>
      <c r="F20" s="78"/>
      <c r="G20" s="78">
        <v>6</v>
      </c>
      <c r="H20" s="79">
        <v>6</v>
      </c>
      <c r="I20" s="80">
        <f t="shared" si="6"/>
        <v>1</v>
      </c>
      <c r="J20" s="79">
        <v>6</v>
      </c>
      <c r="K20" s="79">
        <v>6</v>
      </c>
      <c r="L20" s="81">
        <f t="shared" si="7"/>
        <v>1</v>
      </c>
      <c r="M20" s="79">
        <v>6</v>
      </c>
      <c r="N20" s="79"/>
      <c r="O20" s="79"/>
      <c r="P20" s="79"/>
      <c r="Q20" s="79"/>
      <c r="R20" s="79">
        <v>108</v>
      </c>
      <c r="S20" s="79">
        <v>108</v>
      </c>
      <c r="T20" s="81">
        <f t="shared" si="8"/>
        <v>1</v>
      </c>
      <c r="U20" s="79">
        <v>51</v>
      </c>
      <c r="V20" s="78">
        <v>108</v>
      </c>
      <c r="W20" s="80">
        <f t="shared" si="9"/>
        <v>1</v>
      </c>
      <c r="X20" s="78">
        <v>98</v>
      </c>
      <c r="Y20" s="78">
        <v>10</v>
      </c>
      <c r="Z20" s="78"/>
      <c r="AA20" s="78"/>
      <c r="AB20" s="78"/>
      <c r="AC20" s="78"/>
      <c r="AD20" s="82"/>
      <c r="AE20" s="82"/>
    </row>
    <row r="21" spans="1:31" s="83" customFormat="1" ht="24.75" customHeight="1">
      <c r="A21" s="109">
        <v>10</v>
      </c>
      <c r="B21" s="152" t="s">
        <v>151</v>
      </c>
      <c r="C21" s="79" t="s">
        <v>173</v>
      </c>
      <c r="D21" s="78"/>
      <c r="E21" s="78"/>
      <c r="F21" s="78"/>
      <c r="G21" s="78">
        <v>5</v>
      </c>
      <c r="H21" s="79">
        <v>5</v>
      </c>
      <c r="I21" s="80">
        <f t="shared" si="6"/>
        <v>1</v>
      </c>
      <c r="J21" s="79">
        <v>5</v>
      </c>
      <c r="K21" s="79">
        <v>5</v>
      </c>
      <c r="L21" s="81">
        <f t="shared" si="7"/>
        <v>1</v>
      </c>
      <c r="M21" s="79">
        <v>4</v>
      </c>
      <c r="N21" s="79">
        <v>1</v>
      </c>
      <c r="O21" s="79"/>
      <c r="P21" s="79"/>
      <c r="Q21" s="79"/>
      <c r="R21" s="79">
        <v>90</v>
      </c>
      <c r="S21" s="79">
        <v>90</v>
      </c>
      <c r="T21" s="81">
        <f t="shared" si="8"/>
        <v>1</v>
      </c>
      <c r="U21" s="79">
        <v>90</v>
      </c>
      <c r="V21" s="78">
        <v>90</v>
      </c>
      <c r="W21" s="80">
        <f t="shared" si="9"/>
        <v>1</v>
      </c>
      <c r="X21" s="78">
        <v>78</v>
      </c>
      <c r="Y21" s="78">
        <v>12</v>
      </c>
      <c r="Z21" s="78"/>
      <c r="AA21" s="78"/>
      <c r="AB21" s="78"/>
      <c r="AC21" s="78"/>
      <c r="AD21" s="82"/>
      <c r="AE21" s="82"/>
    </row>
    <row r="22" spans="1:31" s="83" customFormat="1" ht="24.75" customHeight="1">
      <c r="A22" s="109">
        <v>11</v>
      </c>
      <c r="B22" s="152" t="s">
        <v>152</v>
      </c>
      <c r="C22" s="79" t="s">
        <v>173</v>
      </c>
      <c r="D22" s="78"/>
      <c r="E22" s="78"/>
      <c r="F22" s="78"/>
      <c r="G22" s="78">
        <v>3</v>
      </c>
      <c r="H22" s="79">
        <v>3</v>
      </c>
      <c r="I22" s="80">
        <f>H22/G22</f>
        <v>1</v>
      </c>
      <c r="J22" s="79">
        <v>3</v>
      </c>
      <c r="K22" s="79">
        <v>3</v>
      </c>
      <c r="L22" s="81">
        <f t="shared" si="7"/>
        <v>1</v>
      </c>
      <c r="M22" s="79">
        <v>3</v>
      </c>
      <c r="N22" s="79"/>
      <c r="O22" s="79"/>
      <c r="P22" s="79"/>
      <c r="Q22" s="79"/>
      <c r="R22" s="79">
        <v>52</v>
      </c>
      <c r="S22" s="79">
        <v>52</v>
      </c>
      <c r="T22" s="81">
        <f t="shared" si="8"/>
        <v>1</v>
      </c>
      <c r="U22" s="79">
        <v>50</v>
      </c>
      <c r="V22" s="78">
        <v>52</v>
      </c>
      <c r="W22" s="80">
        <f t="shared" si="9"/>
        <v>1</v>
      </c>
      <c r="X22" s="78">
        <v>42</v>
      </c>
      <c r="Y22" s="78">
        <v>10</v>
      </c>
      <c r="Z22" s="78"/>
      <c r="AA22" s="78"/>
      <c r="AB22" s="78"/>
      <c r="AC22" s="78"/>
      <c r="AD22" s="82"/>
      <c r="AE22" s="82"/>
    </row>
    <row r="23" spans="1:31" s="83" customFormat="1" ht="24.75" customHeight="1">
      <c r="A23" s="109">
        <v>12</v>
      </c>
      <c r="B23" s="152" t="s">
        <v>153</v>
      </c>
      <c r="C23" s="79" t="s">
        <v>173</v>
      </c>
      <c r="D23" s="78"/>
      <c r="E23" s="78"/>
      <c r="F23" s="78"/>
      <c r="G23" s="78">
        <v>5</v>
      </c>
      <c r="H23" s="79">
        <v>5</v>
      </c>
      <c r="I23" s="80">
        <f>H23/G23</f>
        <v>1</v>
      </c>
      <c r="J23" s="79">
        <v>5</v>
      </c>
      <c r="K23" s="79">
        <v>5</v>
      </c>
      <c r="L23" s="81">
        <f>K23/H23</f>
        <v>1</v>
      </c>
      <c r="M23" s="79">
        <v>4</v>
      </c>
      <c r="N23" s="79">
        <v>1</v>
      </c>
      <c r="O23" s="79"/>
      <c r="P23" s="79"/>
      <c r="Q23" s="79"/>
      <c r="R23" s="79">
        <v>83</v>
      </c>
      <c r="S23" s="79">
        <v>83</v>
      </c>
      <c r="T23" s="81">
        <f>S23/R23</f>
        <v>1</v>
      </c>
      <c r="U23" s="79">
        <v>83</v>
      </c>
      <c r="V23" s="78">
        <v>83</v>
      </c>
      <c r="W23" s="80">
        <f>V23/S23</f>
        <v>1</v>
      </c>
      <c r="X23" s="78">
        <v>75</v>
      </c>
      <c r="Y23" s="78">
        <v>8</v>
      </c>
      <c r="Z23" s="78"/>
      <c r="AA23" s="78"/>
      <c r="AB23" s="78"/>
      <c r="AC23" s="78"/>
      <c r="AD23" s="82"/>
      <c r="AE23" s="82"/>
    </row>
    <row r="24" spans="1:31" s="83" customFormat="1" ht="24" customHeight="1">
      <c r="A24" s="109">
        <v>13</v>
      </c>
      <c r="B24" s="152" t="s">
        <v>154</v>
      </c>
      <c r="C24" s="79" t="s">
        <v>173</v>
      </c>
      <c r="D24" s="78"/>
      <c r="E24" s="78"/>
      <c r="F24" s="78"/>
      <c r="G24" s="78">
        <v>4</v>
      </c>
      <c r="H24" s="79">
        <v>4</v>
      </c>
      <c r="I24" s="80">
        <f>H24/G24</f>
        <v>1</v>
      </c>
      <c r="J24" s="79">
        <v>4</v>
      </c>
      <c r="K24" s="79">
        <v>4</v>
      </c>
      <c r="L24" s="81">
        <f>K24/H24</f>
        <v>1</v>
      </c>
      <c r="M24" s="79">
        <v>4</v>
      </c>
      <c r="N24" s="79"/>
      <c r="O24" s="79"/>
      <c r="P24" s="79"/>
      <c r="Q24" s="79"/>
      <c r="R24" s="79">
        <v>45</v>
      </c>
      <c r="S24" s="79">
        <v>45</v>
      </c>
      <c r="T24" s="81">
        <f>S24/R24</f>
        <v>1</v>
      </c>
      <c r="U24" s="79">
        <v>31</v>
      </c>
      <c r="V24" s="78">
        <v>45</v>
      </c>
      <c r="W24" s="80">
        <f>V24/S24</f>
        <v>1</v>
      </c>
      <c r="X24" s="78">
        <v>39</v>
      </c>
      <c r="Y24" s="78">
        <v>6</v>
      </c>
      <c r="Z24" s="78"/>
      <c r="AA24" s="78"/>
      <c r="AB24" s="78"/>
      <c r="AC24" s="78"/>
      <c r="AD24" s="82"/>
      <c r="AE24" s="82"/>
    </row>
    <row r="25" spans="1:31" s="83" customFormat="1" ht="24" customHeight="1">
      <c r="A25" s="109">
        <v>14</v>
      </c>
      <c r="B25" s="152" t="s">
        <v>155</v>
      </c>
      <c r="C25" s="79" t="s">
        <v>173</v>
      </c>
      <c r="D25" s="78"/>
      <c r="E25" s="78"/>
      <c r="F25" s="78"/>
      <c r="G25" s="78">
        <v>5</v>
      </c>
      <c r="H25" s="79">
        <v>5</v>
      </c>
      <c r="I25" s="80">
        <f>H25/G25</f>
        <v>1</v>
      </c>
      <c r="J25" s="79">
        <v>5</v>
      </c>
      <c r="K25" s="79">
        <v>5</v>
      </c>
      <c r="L25" s="81">
        <f>K25/H25</f>
        <v>1</v>
      </c>
      <c r="M25" s="79">
        <v>4</v>
      </c>
      <c r="N25" s="79">
        <v>1</v>
      </c>
      <c r="O25" s="79"/>
      <c r="P25" s="79"/>
      <c r="Q25" s="79"/>
      <c r="R25" s="79">
        <v>89</v>
      </c>
      <c r="S25" s="79">
        <v>89</v>
      </c>
      <c r="T25" s="81">
        <f>S25/R25</f>
        <v>1</v>
      </c>
      <c r="U25" s="79">
        <v>89</v>
      </c>
      <c r="V25" s="78">
        <v>89</v>
      </c>
      <c r="W25" s="80">
        <f>V25/S25</f>
        <v>1</v>
      </c>
      <c r="X25" s="78">
        <v>58</v>
      </c>
      <c r="Y25" s="78">
        <v>31</v>
      </c>
      <c r="Z25" s="78"/>
      <c r="AA25" s="78"/>
      <c r="AB25" s="78"/>
      <c r="AC25" s="78"/>
      <c r="AD25" s="82"/>
      <c r="AE25" s="82"/>
    </row>
    <row r="26" spans="1:31" s="83" customFormat="1" ht="24" customHeight="1">
      <c r="A26" s="109">
        <v>15</v>
      </c>
      <c r="B26" s="152" t="s">
        <v>156</v>
      </c>
      <c r="C26" s="79" t="s">
        <v>173</v>
      </c>
      <c r="D26" s="78"/>
      <c r="E26" s="78"/>
      <c r="F26" s="78"/>
      <c r="G26" s="78">
        <v>8</v>
      </c>
      <c r="H26" s="79">
        <v>8</v>
      </c>
      <c r="I26" s="80">
        <f t="shared" si="0"/>
        <v>1</v>
      </c>
      <c r="J26" s="79">
        <v>8</v>
      </c>
      <c r="K26" s="79">
        <v>8</v>
      </c>
      <c r="L26" s="81">
        <f t="shared" si="1"/>
        <v>1</v>
      </c>
      <c r="M26" s="79">
        <v>8</v>
      </c>
      <c r="N26" s="79"/>
      <c r="O26" s="79"/>
      <c r="P26" s="79"/>
      <c r="Q26" s="79"/>
      <c r="R26" s="79">
        <v>106</v>
      </c>
      <c r="S26" s="79">
        <v>106</v>
      </c>
      <c r="T26" s="81">
        <f t="shared" si="5"/>
        <v>1</v>
      </c>
      <c r="U26" s="79">
        <v>83</v>
      </c>
      <c r="V26" s="78">
        <v>106</v>
      </c>
      <c r="W26" s="80">
        <f t="shared" si="2"/>
        <v>1</v>
      </c>
      <c r="X26" s="78">
        <v>92</v>
      </c>
      <c r="Y26" s="78">
        <v>14</v>
      </c>
      <c r="Z26" s="78"/>
      <c r="AA26" s="78"/>
      <c r="AB26" s="78"/>
      <c r="AC26" s="78"/>
      <c r="AD26" s="82">
        <f t="shared" si="3"/>
        <v>0</v>
      </c>
      <c r="AE26" s="82">
        <f t="shared" si="4"/>
        <v>0</v>
      </c>
    </row>
    <row r="27" spans="1:31" s="83" customFormat="1" ht="35.25" customHeight="1">
      <c r="A27" s="150">
        <v>16</v>
      </c>
      <c r="B27" s="151" t="s">
        <v>157</v>
      </c>
      <c r="C27" s="79" t="s">
        <v>173</v>
      </c>
      <c r="D27" s="78"/>
      <c r="E27" s="78"/>
      <c r="F27" s="78"/>
      <c r="G27" s="78">
        <v>6</v>
      </c>
      <c r="H27" s="79">
        <v>6</v>
      </c>
      <c r="I27" s="80">
        <f t="shared" si="0"/>
        <v>1</v>
      </c>
      <c r="J27" s="79">
        <v>6</v>
      </c>
      <c r="K27" s="79">
        <v>6</v>
      </c>
      <c r="L27" s="81">
        <f t="shared" si="1"/>
        <v>1</v>
      </c>
      <c r="M27" s="79">
        <v>5</v>
      </c>
      <c r="N27" s="79">
        <v>1</v>
      </c>
      <c r="O27" s="79"/>
      <c r="P27" s="79"/>
      <c r="Q27" s="79"/>
      <c r="R27" s="79">
        <v>68</v>
      </c>
      <c r="S27" s="79">
        <v>65</v>
      </c>
      <c r="T27" s="81">
        <f t="shared" si="5"/>
        <v>0.9558823529411765</v>
      </c>
      <c r="U27" s="79">
        <v>44</v>
      </c>
      <c r="V27" s="78">
        <v>65</v>
      </c>
      <c r="W27" s="80">
        <f t="shared" si="2"/>
        <v>1</v>
      </c>
      <c r="X27" s="78">
        <v>47</v>
      </c>
      <c r="Y27" s="78">
        <v>18</v>
      </c>
      <c r="Z27" s="78"/>
      <c r="AA27" s="78"/>
      <c r="AB27" s="78"/>
      <c r="AC27" s="180"/>
      <c r="AD27" s="82">
        <f t="shared" si="3"/>
        <v>0</v>
      </c>
      <c r="AE27" s="82">
        <f t="shared" si="4"/>
        <v>0</v>
      </c>
    </row>
    <row r="28" spans="1:32" s="83" customFormat="1" ht="25.5" customHeight="1" hidden="1">
      <c r="A28" s="78"/>
      <c r="B28" s="22"/>
      <c r="C28" s="79"/>
      <c r="D28" s="78"/>
      <c r="E28" s="78"/>
      <c r="F28" s="78"/>
      <c r="G28" s="78"/>
      <c r="H28" s="79"/>
      <c r="I28" s="80" t="e">
        <f t="shared" si="0"/>
        <v>#DIV/0!</v>
      </c>
      <c r="J28" s="79"/>
      <c r="K28" s="79"/>
      <c r="L28" s="81" t="e">
        <f t="shared" si="1"/>
        <v>#DIV/0!</v>
      </c>
      <c r="M28" s="79"/>
      <c r="N28" s="79"/>
      <c r="O28" s="79"/>
      <c r="P28" s="79"/>
      <c r="Q28" s="79"/>
      <c r="R28" s="79"/>
      <c r="S28" s="79"/>
      <c r="T28" s="81" t="e">
        <f t="shared" si="5"/>
        <v>#DIV/0!</v>
      </c>
      <c r="U28" s="79"/>
      <c r="V28" s="78"/>
      <c r="W28" s="80" t="e">
        <f t="shared" si="2"/>
        <v>#DIV/0!</v>
      </c>
      <c r="X28" s="78"/>
      <c r="Y28" s="78"/>
      <c r="Z28" s="78"/>
      <c r="AA28" s="78"/>
      <c r="AB28" s="78"/>
      <c r="AC28" s="78"/>
      <c r="AD28" s="82">
        <f t="shared" si="3"/>
        <v>0</v>
      </c>
      <c r="AE28" s="82">
        <f t="shared" si="4"/>
        <v>0</v>
      </c>
      <c r="AF28" s="84"/>
    </row>
    <row r="29" spans="1:31" s="83" customFormat="1" ht="16.5" customHeight="1" hidden="1">
      <c r="A29" s="79"/>
      <c r="B29" s="22"/>
      <c r="C29" s="79"/>
      <c r="D29" s="78"/>
      <c r="E29" s="78"/>
      <c r="F29" s="78"/>
      <c r="G29" s="78"/>
      <c r="H29" s="79"/>
      <c r="I29" s="80" t="e">
        <f t="shared" si="0"/>
        <v>#DIV/0!</v>
      </c>
      <c r="J29" s="79"/>
      <c r="K29" s="79"/>
      <c r="L29" s="81" t="e">
        <f t="shared" si="1"/>
        <v>#DIV/0!</v>
      </c>
      <c r="M29" s="79"/>
      <c r="N29" s="79"/>
      <c r="O29" s="79"/>
      <c r="P29" s="79"/>
      <c r="Q29" s="79"/>
      <c r="R29" s="79"/>
      <c r="S29" s="79"/>
      <c r="T29" s="81" t="e">
        <f t="shared" si="5"/>
        <v>#DIV/0!</v>
      </c>
      <c r="U29" s="79"/>
      <c r="V29" s="78"/>
      <c r="W29" s="80" t="e">
        <f t="shared" si="2"/>
        <v>#DIV/0!</v>
      </c>
      <c r="X29" s="78"/>
      <c r="Y29" s="78"/>
      <c r="Z29" s="78"/>
      <c r="AA29" s="78"/>
      <c r="AB29" s="78"/>
      <c r="AC29" s="85"/>
      <c r="AD29" s="82">
        <f t="shared" si="3"/>
        <v>0</v>
      </c>
      <c r="AE29" s="82">
        <f t="shared" si="4"/>
        <v>0</v>
      </c>
    </row>
    <row r="30" spans="1:31" s="83" customFormat="1" ht="15.75" customHeight="1" hidden="1">
      <c r="A30" s="78"/>
      <c r="B30" s="22"/>
      <c r="C30" s="79"/>
      <c r="D30" s="78"/>
      <c r="E30" s="78"/>
      <c r="F30" s="78"/>
      <c r="G30" s="78"/>
      <c r="H30" s="79"/>
      <c r="I30" s="80" t="e">
        <f t="shared" si="0"/>
        <v>#DIV/0!</v>
      </c>
      <c r="J30" s="79"/>
      <c r="K30" s="79"/>
      <c r="L30" s="81" t="e">
        <f t="shared" si="1"/>
        <v>#DIV/0!</v>
      </c>
      <c r="M30" s="79"/>
      <c r="N30" s="79"/>
      <c r="O30" s="79"/>
      <c r="P30" s="79"/>
      <c r="Q30" s="79"/>
      <c r="R30" s="79"/>
      <c r="S30" s="79"/>
      <c r="T30" s="81" t="e">
        <f t="shared" si="5"/>
        <v>#DIV/0!</v>
      </c>
      <c r="U30" s="79"/>
      <c r="V30" s="78"/>
      <c r="W30" s="80" t="e">
        <f t="shared" si="2"/>
        <v>#DIV/0!</v>
      </c>
      <c r="X30" s="78"/>
      <c r="Y30" s="78"/>
      <c r="Z30" s="78"/>
      <c r="AA30" s="78"/>
      <c r="AB30" s="78"/>
      <c r="AC30" s="78"/>
      <c r="AD30" s="82">
        <f t="shared" si="3"/>
        <v>0</v>
      </c>
      <c r="AE30" s="82">
        <f t="shared" si="4"/>
        <v>0</v>
      </c>
    </row>
    <row r="31" spans="1:31" s="82" customFormat="1" ht="18" customHeight="1" hidden="1">
      <c r="A31" s="79"/>
      <c r="B31" s="22"/>
      <c r="C31" s="79"/>
      <c r="D31" s="79"/>
      <c r="E31" s="79"/>
      <c r="F31" s="79"/>
      <c r="G31" s="79"/>
      <c r="H31" s="79"/>
      <c r="I31" s="81" t="e">
        <f t="shared" si="0"/>
        <v>#DIV/0!</v>
      </c>
      <c r="J31" s="79"/>
      <c r="K31" s="79"/>
      <c r="L31" s="81" t="e">
        <f t="shared" si="1"/>
        <v>#DIV/0!</v>
      </c>
      <c r="M31" s="79"/>
      <c r="N31" s="79"/>
      <c r="O31" s="79"/>
      <c r="P31" s="79"/>
      <c r="Q31" s="79"/>
      <c r="R31" s="79"/>
      <c r="S31" s="79"/>
      <c r="T31" s="81" t="e">
        <f t="shared" si="5"/>
        <v>#DIV/0!</v>
      </c>
      <c r="U31" s="79"/>
      <c r="V31" s="79"/>
      <c r="W31" s="80" t="e">
        <f t="shared" si="2"/>
        <v>#DIV/0!</v>
      </c>
      <c r="X31" s="79"/>
      <c r="Y31" s="79"/>
      <c r="Z31" s="79"/>
      <c r="AA31" s="79"/>
      <c r="AB31" s="79"/>
      <c r="AC31" s="79"/>
      <c r="AD31" s="82">
        <f t="shared" si="3"/>
        <v>0</v>
      </c>
      <c r="AE31" s="82">
        <f t="shared" si="4"/>
        <v>0</v>
      </c>
    </row>
    <row r="32" spans="1:31" s="83" customFormat="1" ht="40.5" customHeight="1" hidden="1">
      <c r="A32" s="78"/>
      <c r="B32" s="22"/>
      <c r="C32" s="79"/>
      <c r="D32" s="78"/>
      <c r="E32" s="78"/>
      <c r="F32" s="78"/>
      <c r="G32" s="78"/>
      <c r="H32" s="79"/>
      <c r="I32" s="80" t="e">
        <f t="shared" si="0"/>
        <v>#DIV/0!</v>
      </c>
      <c r="J32" s="79"/>
      <c r="K32" s="79"/>
      <c r="L32" s="81" t="e">
        <f t="shared" si="1"/>
        <v>#DIV/0!</v>
      </c>
      <c r="M32" s="79"/>
      <c r="N32" s="79"/>
      <c r="O32" s="79"/>
      <c r="P32" s="79"/>
      <c r="Q32" s="79"/>
      <c r="R32" s="79"/>
      <c r="S32" s="79"/>
      <c r="T32" s="81" t="e">
        <f t="shared" si="5"/>
        <v>#DIV/0!</v>
      </c>
      <c r="U32" s="79"/>
      <c r="V32" s="78"/>
      <c r="W32" s="80" t="e">
        <f t="shared" si="2"/>
        <v>#DIV/0!</v>
      </c>
      <c r="X32" s="78"/>
      <c r="Y32" s="78"/>
      <c r="Z32" s="78"/>
      <c r="AA32" s="78"/>
      <c r="AB32" s="78"/>
      <c r="AC32" s="85"/>
      <c r="AD32" s="82">
        <f t="shared" si="3"/>
        <v>0</v>
      </c>
      <c r="AE32" s="82">
        <f t="shared" si="4"/>
        <v>0</v>
      </c>
    </row>
    <row r="33" spans="1:31" s="83" customFormat="1" ht="12" hidden="1">
      <c r="A33" s="78"/>
      <c r="B33" s="22"/>
      <c r="C33" s="79"/>
      <c r="D33" s="78"/>
      <c r="E33" s="78"/>
      <c r="F33" s="78"/>
      <c r="G33" s="78"/>
      <c r="H33" s="79"/>
      <c r="I33" s="80" t="e">
        <f t="shared" si="0"/>
        <v>#DIV/0!</v>
      </c>
      <c r="J33" s="79"/>
      <c r="K33" s="79"/>
      <c r="L33" s="81" t="e">
        <f t="shared" si="1"/>
        <v>#DIV/0!</v>
      </c>
      <c r="M33" s="79"/>
      <c r="N33" s="79"/>
      <c r="O33" s="79"/>
      <c r="P33" s="79"/>
      <c r="Q33" s="79"/>
      <c r="R33" s="79"/>
      <c r="S33" s="79"/>
      <c r="T33" s="81" t="e">
        <f t="shared" si="5"/>
        <v>#DIV/0!</v>
      </c>
      <c r="U33" s="79"/>
      <c r="V33" s="78"/>
      <c r="W33" s="80" t="e">
        <f t="shared" si="2"/>
        <v>#DIV/0!</v>
      </c>
      <c r="X33" s="78"/>
      <c r="Y33" s="78"/>
      <c r="Z33" s="78"/>
      <c r="AA33" s="78"/>
      <c r="AB33" s="78"/>
      <c r="AC33" s="85"/>
      <c r="AD33" s="82">
        <f t="shared" si="3"/>
        <v>0</v>
      </c>
      <c r="AE33" s="82">
        <f t="shared" si="4"/>
        <v>0</v>
      </c>
    </row>
    <row r="34" spans="1:31" s="83" customFormat="1" ht="12" hidden="1">
      <c r="A34" s="78"/>
      <c r="B34" s="22"/>
      <c r="C34" s="79"/>
      <c r="D34" s="78"/>
      <c r="E34" s="78"/>
      <c r="F34" s="78"/>
      <c r="G34" s="78"/>
      <c r="H34" s="79"/>
      <c r="I34" s="80" t="e">
        <f t="shared" si="0"/>
        <v>#DIV/0!</v>
      </c>
      <c r="J34" s="79"/>
      <c r="K34" s="79"/>
      <c r="L34" s="81" t="e">
        <f t="shared" si="1"/>
        <v>#DIV/0!</v>
      </c>
      <c r="M34" s="79"/>
      <c r="N34" s="79"/>
      <c r="O34" s="79"/>
      <c r="P34" s="79"/>
      <c r="Q34" s="79"/>
      <c r="R34" s="79"/>
      <c r="S34" s="79"/>
      <c r="T34" s="81" t="e">
        <f t="shared" si="5"/>
        <v>#DIV/0!</v>
      </c>
      <c r="U34" s="79"/>
      <c r="V34" s="78"/>
      <c r="W34" s="80" t="e">
        <f t="shared" si="2"/>
        <v>#DIV/0!</v>
      </c>
      <c r="X34" s="78"/>
      <c r="Y34" s="78"/>
      <c r="Z34" s="78"/>
      <c r="AA34" s="86"/>
      <c r="AB34" s="78"/>
      <c r="AC34" s="78"/>
      <c r="AD34" s="82">
        <f t="shared" si="3"/>
        <v>0</v>
      </c>
      <c r="AE34" s="82">
        <f t="shared" si="4"/>
        <v>0</v>
      </c>
    </row>
    <row r="35" spans="1:31" s="82" customFormat="1" ht="12" hidden="1">
      <c r="A35" s="79"/>
      <c r="B35" s="22"/>
      <c r="C35" s="79"/>
      <c r="D35" s="79"/>
      <c r="E35" s="79"/>
      <c r="F35" s="79"/>
      <c r="G35" s="79"/>
      <c r="H35" s="79"/>
      <c r="I35" s="81" t="e">
        <f t="shared" si="0"/>
        <v>#DIV/0!</v>
      </c>
      <c r="J35" s="79"/>
      <c r="K35" s="79"/>
      <c r="L35" s="81" t="e">
        <f t="shared" si="1"/>
        <v>#DIV/0!</v>
      </c>
      <c r="M35" s="79"/>
      <c r="N35" s="79"/>
      <c r="O35" s="79"/>
      <c r="P35" s="79"/>
      <c r="Q35" s="79"/>
      <c r="R35" s="79"/>
      <c r="S35" s="79"/>
      <c r="T35" s="81" t="e">
        <f t="shared" si="5"/>
        <v>#DIV/0!</v>
      </c>
      <c r="U35" s="79"/>
      <c r="V35" s="79"/>
      <c r="W35" s="80" t="e">
        <f t="shared" si="2"/>
        <v>#DIV/0!</v>
      </c>
      <c r="X35" s="79"/>
      <c r="Y35" s="79"/>
      <c r="Z35" s="79"/>
      <c r="AA35" s="79"/>
      <c r="AB35" s="79"/>
      <c r="AC35" s="79"/>
      <c r="AD35" s="82">
        <f t="shared" si="3"/>
        <v>0</v>
      </c>
      <c r="AE35" s="82">
        <f t="shared" si="4"/>
        <v>0</v>
      </c>
    </row>
    <row r="36" spans="1:31" s="83" customFormat="1" ht="45" customHeight="1" hidden="1">
      <c r="A36" s="78"/>
      <c r="B36" s="22"/>
      <c r="C36" s="79"/>
      <c r="D36" s="78"/>
      <c r="E36" s="78"/>
      <c r="F36" s="78"/>
      <c r="G36" s="78"/>
      <c r="H36" s="79"/>
      <c r="I36" s="80" t="e">
        <f t="shared" si="0"/>
        <v>#DIV/0!</v>
      </c>
      <c r="J36" s="79"/>
      <c r="K36" s="79"/>
      <c r="L36" s="81" t="e">
        <f t="shared" si="1"/>
        <v>#DIV/0!</v>
      </c>
      <c r="M36" s="79"/>
      <c r="N36" s="79"/>
      <c r="O36" s="79"/>
      <c r="P36" s="79"/>
      <c r="Q36" s="79"/>
      <c r="R36" s="79"/>
      <c r="S36" s="79"/>
      <c r="T36" s="81" t="e">
        <f t="shared" si="5"/>
        <v>#DIV/0!</v>
      </c>
      <c r="U36" s="79"/>
      <c r="V36" s="78"/>
      <c r="W36" s="80" t="e">
        <f t="shared" si="2"/>
        <v>#DIV/0!</v>
      </c>
      <c r="X36" s="78"/>
      <c r="Y36" s="78"/>
      <c r="Z36" s="78"/>
      <c r="AA36" s="78"/>
      <c r="AB36" s="78"/>
      <c r="AC36" s="22"/>
      <c r="AD36" s="82">
        <f t="shared" si="3"/>
        <v>0</v>
      </c>
      <c r="AE36" s="82">
        <f t="shared" si="4"/>
        <v>0</v>
      </c>
    </row>
    <row r="37" spans="1:31" s="82" customFormat="1" ht="48" customHeight="1" hidden="1">
      <c r="A37" s="79"/>
      <c r="B37" s="22"/>
      <c r="C37" s="79"/>
      <c r="D37" s="79"/>
      <c r="E37" s="79"/>
      <c r="F37" s="79"/>
      <c r="G37" s="79"/>
      <c r="H37" s="79"/>
      <c r="I37" s="80" t="e">
        <f t="shared" si="0"/>
        <v>#DIV/0!</v>
      </c>
      <c r="J37" s="79"/>
      <c r="K37" s="79"/>
      <c r="L37" s="81" t="e">
        <f t="shared" si="1"/>
        <v>#DIV/0!</v>
      </c>
      <c r="M37" s="79"/>
      <c r="N37" s="79"/>
      <c r="O37" s="79"/>
      <c r="P37" s="79"/>
      <c r="Q37" s="79"/>
      <c r="R37" s="79"/>
      <c r="S37" s="79"/>
      <c r="T37" s="81" t="e">
        <f t="shared" si="5"/>
        <v>#DIV/0!</v>
      </c>
      <c r="U37" s="79"/>
      <c r="V37" s="79"/>
      <c r="W37" s="80" t="e">
        <f t="shared" si="2"/>
        <v>#DIV/0!</v>
      </c>
      <c r="X37" s="79"/>
      <c r="Y37" s="79"/>
      <c r="Z37" s="79"/>
      <c r="AA37" s="79"/>
      <c r="AB37" s="79"/>
      <c r="AC37" s="22"/>
      <c r="AD37" s="82">
        <f t="shared" si="3"/>
        <v>0</v>
      </c>
      <c r="AE37" s="82">
        <f t="shared" si="4"/>
        <v>0</v>
      </c>
    </row>
    <row r="38" spans="1:31" s="83" customFormat="1" ht="21" customHeight="1" hidden="1">
      <c r="A38" s="78"/>
      <c r="B38" s="22"/>
      <c r="C38" s="79"/>
      <c r="D38" s="78"/>
      <c r="E38" s="78"/>
      <c r="F38" s="78"/>
      <c r="G38" s="78"/>
      <c r="H38" s="79"/>
      <c r="I38" s="80" t="e">
        <f t="shared" si="0"/>
        <v>#DIV/0!</v>
      </c>
      <c r="J38" s="79"/>
      <c r="K38" s="79"/>
      <c r="L38" s="81" t="e">
        <f t="shared" si="1"/>
        <v>#DIV/0!</v>
      </c>
      <c r="M38" s="79"/>
      <c r="N38" s="79"/>
      <c r="O38" s="79"/>
      <c r="P38" s="79"/>
      <c r="Q38" s="79"/>
      <c r="R38" s="79"/>
      <c r="S38" s="79"/>
      <c r="T38" s="81" t="e">
        <f t="shared" si="5"/>
        <v>#DIV/0!</v>
      </c>
      <c r="U38" s="79"/>
      <c r="V38" s="78"/>
      <c r="W38" s="80" t="e">
        <f t="shared" si="2"/>
        <v>#DIV/0!</v>
      </c>
      <c r="X38" s="78"/>
      <c r="Y38" s="78"/>
      <c r="Z38" s="78"/>
      <c r="AA38" s="78"/>
      <c r="AB38" s="78"/>
      <c r="AC38" s="78"/>
      <c r="AD38" s="82">
        <f t="shared" si="3"/>
        <v>0</v>
      </c>
      <c r="AE38" s="82">
        <f t="shared" si="4"/>
        <v>0</v>
      </c>
    </row>
    <row r="39" spans="1:32" s="83" customFormat="1" ht="12" hidden="1">
      <c r="A39" s="79"/>
      <c r="B39" s="22"/>
      <c r="C39" s="79"/>
      <c r="D39" s="78"/>
      <c r="E39" s="78"/>
      <c r="F39" s="78"/>
      <c r="G39" s="78"/>
      <c r="H39" s="79"/>
      <c r="I39" s="80" t="e">
        <f t="shared" si="0"/>
        <v>#DIV/0!</v>
      </c>
      <c r="J39" s="79"/>
      <c r="K39" s="79"/>
      <c r="L39" s="81" t="e">
        <f t="shared" si="1"/>
        <v>#DIV/0!</v>
      </c>
      <c r="M39" s="79"/>
      <c r="N39" s="79"/>
      <c r="O39" s="79"/>
      <c r="P39" s="79"/>
      <c r="Q39" s="79"/>
      <c r="R39" s="79"/>
      <c r="S39" s="79"/>
      <c r="T39" s="81" t="e">
        <f t="shared" si="5"/>
        <v>#DIV/0!</v>
      </c>
      <c r="U39" s="79"/>
      <c r="V39" s="78"/>
      <c r="W39" s="80" t="e">
        <f t="shared" si="2"/>
        <v>#DIV/0!</v>
      </c>
      <c r="X39" s="79"/>
      <c r="Y39" s="79"/>
      <c r="Z39" s="79"/>
      <c r="AA39" s="79"/>
      <c r="AB39" s="79"/>
      <c r="AC39" s="78"/>
      <c r="AD39" s="82">
        <f t="shared" si="3"/>
        <v>0</v>
      </c>
      <c r="AE39" s="82">
        <f t="shared" si="4"/>
        <v>0</v>
      </c>
      <c r="AF39" s="87"/>
    </row>
    <row r="40" spans="1:31" s="83" customFormat="1" ht="12" hidden="1">
      <c r="A40" s="78"/>
      <c r="B40" s="22"/>
      <c r="C40" s="79"/>
      <c r="D40" s="78"/>
      <c r="E40" s="78"/>
      <c r="F40" s="78"/>
      <c r="G40" s="78"/>
      <c r="H40" s="79"/>
      <c r="I40" s="80" t="e">
        <f t="shared" si="0"/>
        <v>#DIV/0!</v>
      </c>
      <c r="J40" s="79"/>
      <c r="K40" s="79"/>
      <c r="L40" s="81" t="e">
        <f t="shared" si="1"/>
        <v>#DIV/0!</v>
      </c>
      <c r="M40" s="79"/>
      <c r="N40" s="79"/>
      <c r="O40" s="79"/>
      <c r="P40" s="79"/>
      <c r="Q40" s="79"/>
      <c r="R40" s="79"/>
      <c r="S40" s="79"/>
      <c r="T40" s="81" t="e">
        <f t="shared" si="5"/>
        <v>#DIV/0!</v>
      </c>
      <c r="U40" s="79"/>
      <c r="V40" s="78"/>
      <c r="W40" s="80" t="e">
        <f t="shared" si="2"/>
        <v>#DIV/0!</v>
      </c>
      <c r="X40" s="78"/>
      <c r="Y40" s="78"/>
      <c r="Z40" s="78"/>
      <c r="AA40" s="78"/>
      <c r="AB40" s="78"/>
      <c r="AC40" s="78"/>
      <c r="AD40" s="82">
        <f t="shared" si="3"/>
        <v>0</v>
      </c>
      <c r="AE40" s="82">
        <f t="shared" si="4"/>
        <v>0</v>
      </c>
    </row>
    <row r="41" spans="1:31" s="83" customFormat="1" ht="12" hidden="1">
      <c r="A41" s="78"/>
      <c r="B41" s="22"/>
      <c r="C41" s="79"/>
      <c r="D41" s="78"/>
      <c r="E41" s="78"/>
      <c r="F41" s="78"/>
      <c r="G41" s="78"/>
      <c r="H41" s="79"/>
      <c r="I41" s="80" t="e">
        <f t="shared" si="0"/>
        <v>#DIV/0!</v>
      </c>
      <c r="J41" s="79"/>
      <c r="K41" s="79"/>
      <c r="L41" s="81" t="e">
        <f t="shared" si="1"/>
        <v>#DIV/0!</v>
      </c>
      <c r="M41" s="79"/>
      <c r="N41" s="79"/>
      <c r="O41" s="79"/>
      <c r="P41" s="79"/>
      <c r="Q41" s="79"/>
      <c r="R41" s="79"/>
      <c r="S41" s="79"/>
      <c r="T41" s="81" t="e">
        <f t="shared" si="5"/>
        <v>#DIV/0!</v>
      </c>
      <c r="U41" s="79"/>
      <c r="V41" s="78"/>
      <c r="W41" s="80" t="e">
        <f t="shared" si="2"/>
        <v>#DIV/0!</v>
      </c>
      <c r="X41" s="78"/>
      <c r="Y41" s="78"/>
      <c r="Z41" s="78"/>
      <c r="AA41" s="78"/>
      <c r="AB41" s="78"/>
      <c r="AC41" s="85"/>
      <c r="AD41" s="82">
        <f t="shared" si="3"/>
        <v>0</v>
      </c>
      <c r="AE41" s="82">
        <f t="shared" si="4"/>
        <v>0</v>
      </c>
    </row>
    <row r="42" spans="1:31" s="82" customFormat="1" ht="12" hidden="1">
      <c r="A42" s="79"/>
      <c r="B42" s="22"/>
      <c r="C42" s="79"/>
      <c r="D42" s="79"/>
      <c r="E42" s="79"/>
      <c r="F42" s="79"/>
      <c r="G42" s="79"/>
      <c r="H42" s="79"/>
      <c r="I42" s="81" t="e">
        <f t="shared" si="0"/>
        <v>#DIV/0!</v>
      </c>
      <c r="J42" s="79"/>
      <c r="K42" s="79"/>
      <c r="L42" s="81">
        <v>0.01</v>
      </c>
      <c r="M42" s="79"/>
      <c r="N42" s="79"/>
      <c r="O42" s="79"/>
      <c r="P42" s="79"/>
      <c r="Q42" s="79"/>
      <c r="R42" s="79"/>
      <c r="S42" s="79"/>
      <c r="T42" s="81" t="e">
        <f t="shared" si="5"/>
        <v>#DIV/0!</v>
      </c>
      <c r="U42" s="79"/>
      <c r="V42" s="79"/>
      <c r="W42" s="80" t="e">
        <f t="shared" si="2"/>
        <v>#DIV/0!</v>
      </c>
      <c r="X42" s="79"/>
      <c r="Y42" s="79"/>
      <c r="Z42" s="79"/>
      <c r="AA42" s="79"/>
      <c r="AB42" s="79"/>
      <c r="AC42" s="22"/>
      <c r="AD42" s="82">
        <f t="shared" si="3"/>
        <v>0</v>
      </c>
      <c r="AE42" s="82">
        <f t="shared" si="4"/>
        <v>0</v>
      </c>
    </row>
    <row r="43" spans="1:31" s="83" customFormat="1" ht="16.5" customHeight="1" hidden="1">
      <c r="A43" s="78"/>
      <c r="B43" s="22"/>
      <c r="C43" s="79"/>
      <c r="D43" s="78"/>
      <c r="E43" s="78"/>
      <c r="F43" s="78"/>
      <c r="G43" s="78"/>
      <c r="H43" s="79"/>
      <c r="I43" s="80" t="e">
        <f t="shared" si="0"/>
        <v>#DIV/0!</v>
      </c>
      <c r="J43" s="79"/>
      <c r="K43" s="79"/>
      <c r="L43" s="81" t="e">
        <f t="shared" si="1"/>
        <v>#DIV/0!</v>
      </c>
      <c r="M43" s="79"/>
      <c r="N43" s="79"/>
      <c r="O43" s="79"/>
      <c r="P43" s="79"/>
      <c r="Q43" s="79"/>
      <c r="R43" s="79"/>
      <c r="S43" s="79"/>
      <c r="T43" s="81" t="e">
        <f t="shared" si="5"/>
        <v>#DIV/0!</v>
      </c>
      <c r="U43" s="79"/>
      <c r="V43" s="78"/>
      <c r="W43" s="80" t="e">
        <f t="shared" si="2"/>
        <v>#DIV/0!</v>
      </c>
      <c r="X43" s="78"/>
      <c r="Y43" s="78"/>
      <c r="Z43" s="78"/>
      <c r="AA43" s="78"/>
      <c r="AB43" s="78"/>
      <c r="AC43" s="78"/>
      <c r="AD43" s="82">
        <f t="shared" si="3"/>
        <v>0</v>
      </c>
      <c r="AE43" s="82">
        <f t="shared" si="4"/>
        <v>0</v>
      </c>
    </row>
    <row r="44" spans="1:31" s="83" customFormat="1" ht="12" hidden="1">
      <c r="A44" s="78"/>
      <c r="B44" s="22"/>
      <c r="C44" s="79"/>
      <c r="D44" s="78"/>
      <c r="E44" s="78"/>
      <c r="F44" s="78"/>
      <c r="G44" s="78"/>
      <c r="H44" s="79"/>
      <c r="I44" s="80" t="e">
        <f t="shared" si="0"/>
        <v>#DIV/0!</v>
      </c>
      <c r="J44" s="79"/>
      <c r="K44" s="79"/>
      <c r="L44" s="81" t="e">
        <f t="shared" si="1"/>
        <v>#DIV/0!</v>
      </c>
      <c r="M44" s="79"/>
      <c r="N44" s="79"/>
      <c r="O44" s="79"/>
      <c r="P44" s="79"/>
      <c r="Q44" s="79"/>
      <c r="R44" s="79"/>
      <c r="S44" s="79"/>
      <c r="T44" s="81" t="e">
        <f t="shared" si="5"/>
        <v>#DIV/0!</v>
      </c>
      <c r="U44" s="79"/>
      <c r="V44" s="78"/>
      <c r="W44" s="80" t="e">
        <f t="shared" si="2"/>
        <v>#DIV/0!</v>
      </c>
      <c r="X44" s="78"/>
      <c r="Y44" s="78"/>
      <c r="Z44" s="78"/>
      <c r="AA44" s="78"/>
      <c r="AB44" s="78"/>
      <c r="AC44" s="78"/>
      <c r="AD44" s="82">
        <f t="shared" si="3"/>
        <v>0</v>
      </c>
      <c r="AE44" s="82">
        <f t="shared" si="4"/>
        <v>0</v>
      </c>
    </row>
    <row r="45" spans="1:31" s="83" customFormat="1" ht="12" hidden="1">
      <c r="A45" s="78"/>
      <c r="B45" s="22"/>
      <c r="C45" s="79"/>
      <c r="D45" s="78"/>
      <c r="E45" s="78"/>
      <c r="F45" s="78"/>
      <c r="G45" s="78"/>
      <c r="H45" s="79"/>
      <c r="I45" s="80" t="e">
        <f t="shared" si="0"/>
        <v>#DIV/0!</v>
      </c>
      <c r="J45" s="79"/>
      <c r="K45" s="79"/>
      <c r="L45" s="81" t="e">
        <f t="shared" si="1"/>
        <v>#DIV/0!</v>
      </c>
      <c r="M45" s="79"/>
      <c r="N45" s="79"/>
      <c r="O45" s="79"/>
      <c r="P45" s="79"/>
      <c r="Q45" s="79"/>
      <c r="R45" s="79"/>
      <c r="S45" s="79"/>
      <c r="T45" s="81" t="e">
        <f t="shared" si="5"/>
        <v>#DIV/0!</v>
      </c>
      <c r="U45" s="79"/>
      <c r="V45" s="78"/>
      <c r="W45" s="80" t="e">
        <f t="shared" si="2"/>
        <v>#DIV/0!</v>
      </c>
      <c r="X45" s="78"/>
      <c r="Y45" s="78"/>
      <c r="Z45" s="78"/>
      <c r="AA45" s="78"/>
      <c r="AB45" s="78"/>
      <c r="AC45" s="78"/>
      <c r="AD45" s="82">
        <f t="shared" si="3"/>
        <v>0</v>
      </c>
      <c r="AE45" s="82">
        <f t="shared" si="4"/>
        <v>0</v>
      </c>
    </row>
    <row r="46" spans="1:31" s="91" customFormat="1" ht="18.75" customHeight="1">
      <c r="A46" s="256" t="s">
        <v>122</v>
      </c>
      <c r="B46" s="257"/>
      <c r="C46" s="88">
        <f aca="true" t="shared" si="10" ref="C46:H46">SUM(C12:C45)</f>
        <v>0</v>
      </c>
      <c r="D46" s="86">
        <f t="shared" si="10"/>
        <v>0</v>
      </c>
      <c r="E46" s="86">
        <f t="shared" si="10"/>
        <v>0</v>
      </c>
      <c r="F46" s="86">
        <f t="shared" si="10"/>
        <v>0</v>
      </c>
      <c r="G46" s="86">
        <f t="shared" si="10"/>
        <v>97</v>
      </c>
      <c r="H46" s="88">
        <f t="shared" si="10"/>
        <v>97</v>
      </c>
      <c r="I46" s="89">
        <f t="shared" si="0"/>
        <v>1</v>
      </c>
      <c r="J46" s="88">
        <f>SUM(J12:J45)</f>
        <v>96</v>
      </c>
      <c r="K46" s="88">
        <f>SUM(K12:K45)</f>
        <v>97</v>
      </c>
      <c r="L46" s="90">
        <f t="shared" si="1"/>
        <v>1</v>
      </c>
      <c r="M46" s="88">
        <f aca="true" t="shared" si="11" ref="M46:S46">SUM(M12:M45)</f>
        <v>85</v>
      </c>
      <c r="N46" s="88">
        <f t="shared" si="11"/>
        <v>12</v>
      </c>
      <c r="O46" s="88">
        <f t="shared" si="11"/>
        <v>0</v>
      </c>
      <c r="P46" s="88">
        <f t="shared" si="11"/>
        <v>0</v>
      </c>
      <c r="Q46" s="88">
        <f t="shared" si="11"/>
        <v>0</v>
      </c>
      <c r="R46" s="88">
        <f t="shared" si="11"/>
        <v>1409</v>
      </c>
      <c r="S46" s="88">
        <f t="shared" si="11"/>
        <v>1406</v>
      </c>
      <c r="T46" s="90">
        <f t="shared" si="5"/>
        <v>0.9978708303761533</v>
      </c>
      <c r="U46" s="88">
        <f>SUM(U12:U45)</f>
        <v>1196</v>
      </c>
      <c r="V46" s="86">
        <f>SUM(V12:V45)</f>
        <v>1399</v>
      </c>
      <c r="W46" s="89">
        <f t="shared" si="2"/>
        <v>0.9950213371266002</v>
      </c>
      <c r="X46" s="86">
        <f>SUM(X12:X45)</f>
        <v>1138</v>
      </c>
      <c r="Y46" s="86">
        <f>SUM(Y12:Y45)</f>
        <v>268</v>
      </c>
      <c r="Z46" s="86"/>
      <c r="AA46" s="86"/>
      <c r="AB46" s="86"/>
      <c r="AC46" s="86"/>
      <c r="AD46" s="82">
        <f t="shared" si="3"/>
        <v>0</v>
      </c>
      <c r="AE46" s="82">
        <f t="shared" si="4"/>
        <v>0</v>
      </c>
    </row>
    <row r="47" spans="2:31" s="5" customFormat="1" ht="12.75">
      <c r="B47" s="223"/>
      <c r="C47" s="223"/>
      <c r="D47" s="223"/>
      <c r="H47" s="223"/>
      <c r="I47" s="223"/>
      <c r="J47" s="223"/>
      <c r="K47" s="92"/>
      <c r="L47" s="92"/>
      <c r="M47" s="35"/>
      <c r="N47" s="35"/>
      <c r="O47" s="35"/>
      <c r="P47" s="35"/>
      <c r="Q47" s="35"/>
      <c r="R47" s="35"/>
      <c r="S47" s="35"/>
      <c r="T47" s="35"/>
      <c r="U47" s="35"/>
      <c r="W47" s="223"/>
      <c r="X47" s="223"/>
      <c r="Y47" s="223"/>
      <c r="Z47" s="223"/>
      <c r="AA47" s="223"/>
      <c r="AB47" s="223"/>
      <c r="AD47" s="35"/>
      <c r="AE47" s="35"/>
    </row>
    <row r="48" spans="8:31" s="5" customFormat="1" ht="15.75">
      <c r="H48" s="28"/>
      <c r="I48" s="28"/>
      <c r="J48" s="28"/>
      <c r="K48" s="92"/>
      <c r="L48" s="92"/>
      <c r="M48" s="92"/>
      <c r="N48" s="35"/>
      <c r="O48" s="35"/>
      <c r="P48" s="35"/>
      <c r="Q48" s="35"/>
      <c r="R48" s="35"/>
      <c r="S48" s="200"/>
      <c r="T48" s="196" t="s">
        <v>110</v>
      </c>
      <c r="U48" s="196"/>
      <c r="W48" s="34"/>
      <c r="X48" s="28"/>
      <c r="Y48" s="28"/>
      <c r="Z48" s="28"/>
      <c r="AA48" s="28"/>
      <c r="AB48" s="28"/>
      <c r="AD48" s="35"/>
      <c r="AE48" s="35"/>
    </row>
    <row r="49" spans="2:31" s="5" customFormat="1" ht="15.75">
      <c r="B49" s="125"/>
      <c r="D49" s="27"/>
      <c r="H49" s="35"/>
      <c r="J49" s="35"/>
      <c r="K49" s="35"/>
      <c r="L49" s="35"/>
      <c r="M49" s="35"/>
      <c r="N49" s="35"/>
      <c r="O49" s="35"/>
      <c r="P49" s="35"/>
      <c r="Q49" s="35"/>
      <c r="R49" s="35"/>
      <c r="S49" s="200"/>
      <c r="T49" s="196" t="s">
        <v>134</v>
      </c>
      <c r="U49" s="196"/>
      <c r="W49" s="34"/>
      <c r="AD49" s="35"/>
      <c r="AE49" s="35"/>
    </row>
    <row r="50" spans="2:31" s="5" customFormat="1" ht="15.75">
      <c r="B50" s="6"/>
      <c r="C50" s="35"/>
      <c r="H50" s="35"/>
      <c r="J50" s="35"/>
      <c r="K50" s="35"/>
      <c r="L50" s="35"/>
      <c r="M50" s="35"/>
      <c r="N50" s="35"/>
      <c r="O50" s="35"/>
      <c r="P50" s="35"/>
      <c r="Q50" s="35"/>
      <c r="R50" s="35"/>
      <c r="S50" s="200"/>
      <c r="T50" s="200"/>
      <c r="U50" s="200"/>
      <c r="AD50" s="35"/>
      <c r="AE50" s="35"/>
    </row>
    <row r="51" spans="3:31" s="5" customFormat="1" ht="15.75">
      <c r="C51" s="35"/>
      <c r="H51" s="35"/>
      <c r="J51" s="35"/>
      <c r="K51" s="35"/>
      <c r="L51" s="35"/>
      <c r="M51" s="35"/>
      <c r="N51" s="35"/>
      <c r="O51" s="35"/>
      <c r="P51" s="35"/>
      <c r="Q51" s="35"/>
      <c r="R51" s="35"/>
      <c r="S51" s="200"/>
      <c r="T51" s="200"/>
      <c r="U51" s="200"/>
      <c r="AD51" s="35"/>
      <c r="AE51" s="35"/>
    </row>
    <row r="52" spans="1:31" s="5" customFormat="1" ht="15.75">
      <c r="A52" s="223"/>
      <c r="B52" s="223"/>
      <c r="C52" s="223"/>
      <c r="D52" s="223"/>
      <c r="E52" s="223"/>
      <c r="H52" s="35"/>
      <c r="J52" s="35"/>
      <c r="K52" s="35"/>
      <c r="L52" s="35"/>
      <c r="M52" s="35"/>
      <c r="N52" s="35"/>
      <c r="O52" s="35"/>
      <c r="P52" s="35"/>
      <c r="Q52" s="35"/>
      <c r="R52" s="35"/>
      <c r="S52" s="200"/>
      <c r="T52" s="200"/>
      <c r="U52" s="200"/>
      <c r="W52" s="223"/>
      <c r="X52" s="223"/>
      <c r="Y52" s="223"/>
      <c r="Z52" s="223"/>
      <c r="AA52" s="223"/>
      <c r="AB52" s="223"/>
      <c r="AD52" s="35"/>
      <c r="AE52" s="35"/>
    </row>
    <row r="53" spans="3:31" s="5" customFormat="1" ht="15.75">
      <c r="C53" s="35"/>
      <c r="H53" s="223"/>
      <c r="I53" s="223"/>
      <c r="J53" s="223"/>
      <c r="K53" s="92"/>
      <c r="L53" s="92"/>
      <c r="M53" s="92"/>
      <c r="N53" s="35"/>
      <c r="O53" s="35"/>
      <c r="P53" s="35"/>
      <c r="Q53" s="35"/>
      <c r="R53" s="35"/>
      <c r="S53" s="200"/>
      <c r="T53" s="200"/>
      <c r="U53" s="200"/>
      <c r="AD53" s="35"/>
      <c r="AE53" s="35"/>
    </row>
    <row r="54" spans="3:31" s="5" customFormat="1" ht="15.75">
      <c r="C54" s="35"/>
      <c r="H54" s="35"/>
      <c r="J54" s="35"/>
      <c r="K54" s="35"/>
      <c r="L54" s="35"/>
      <c r="M54" s="35"/>
      <c r="N54" s="35"/>
      <c r="O54" s="35"/>
      <c r="P54" s="35"/>
      <c r="Q54" s="35"/>
      <c r="R54" s="35"/>
      <c r="S54" s="200"/>
      <c r="T54" s="200"/>
      <c r="U54" s="200"/>
      <c r="AD54" s="35"/>
      <c r="AE54" s="35"/>
    </row>
    <row r="55" spans="19:21" ht="15.75">
      <c r="S55" s="200"/>
      <c r="T55" s="200"/>
      <c r="U55" s="200"/>
    </row>
    <row r="56" spans="19:21" ht="15.75">
      <c r="S56" s="213" t="s">
        <v>170</v>
      </c>
      <c r="T56" s="213"/>
      <c r="U56" s="213"/>
    </row>
  </sheetData>
  <sheetProtection/>
  <mergeCells count="29">
    <mergeCell ref="A6:AC6"/>
    <mergeCell ref="R8:AC8"/>
    <mergeCell ref="G8:Q8"/>
    <mergeCell ref="M9:Q9"/>
    <mergeCell ref="K9:L9"/>
    <mergeCell ref="B8:B10"/>
    <mergeCell ref="A8:A10"/>
    <mergeCell ref="C8:F8"/>
    <mergeCell ref="A1:H1"/>
    <mergeCell ref="A2:H2"/>
    <mergeCell ref="U2:AC2"/>
    <mergeCell ref="U4:AC4"/>
    <mergeCell ref="A4:C4"/>
    <mergeCell ref="H53:J53"/>
    <mergeCell ref="D9:D10"/>
    <mergeCell ref="F9:F10"/>
    <mergeCell ref="A52:E52"/>
    <mergeCell ref="E9:E10"/>
    <mergeCell ref="G9:J9"/>
    <mergeCell ref="B47:D47"/>
    <mergeCell ref="H47:J47"/>
    <mergeCell ref="A46:B46"/>
    <mergeCell ref="C9:C10"/>
    <mergeCell ref="S56:U56"/>
    <mergeCell ref="W52:AB52"/>
    <mergeCell ref="X9:AC9"/>
    <mergeCell ref="W47:AB47"/>
    <mergeCell ref="V9:W9"/>
    <mergeCell ref="R9:U9"/>
  </mergeCells>
  <printOptions/>
  <pageMargins left="0.28" right="0.23" top="0.33" bottom="0.34" header="0.29" footer="0.35"/>
  <pageSetup horizontalDpi="600" verticalDpi="600"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78"/>
  <sheetViews>
    <sheetView zoomScalePageLayoutView="0" workbookViewId="0" topLeftCell="A11">
      <pane xSplit="2" ySplit="2" topLeftCell="C16" activePane="bottomRight" state="frozen"/>
      <selection pane="topLeft" activeCell="A11" sqref="A11"/>
      <selection pane="topRight" activeCell="C11" sqref="C11"/>
      <selection pane="bottomLeft" activeCell="A13" sqref="A13"/>
      <selection pane="bottomRight" activeCell="D15" sqref="D15"/>
    </sheetView>
  </sheetViews>
  <sheetFormatPr defaultColWidth="9.140625" defaultRowHeight="12.75"/>
  <cols>
    <col min="1" max="1" width="3.00390625" style="7" customWidth="1"/>
    <col min="2" max="2" width="5.7109375" style="7" customWidth="1"/>
    <col min="3" max="3" width="5.421875" style="8" customWidth="1"/>
    <col min="4" max="4" width="5.00390625" style="8" customWidth="1"/>
    <col min="5" max="5" width="5.57421875" style="8" customWidth="1"/>
    <col min="6" max="6" width="4.8515625" style="8" customWidth="1"/>
    <col min="7" max="7" width="5.57421875" style="8" customWidth="1"/>
    <col min="8" max="8" width="3.7109375" style="8" customWidth="1"/>
    <col min="9" max="9" width="5.140625" style="8" customWidth="1"/>
    <col min="10" max="10" width="3.421875" style="8" customWidth="1"/>
    <col min="11" max="11" width="5.28125" style="8" customWidth="1"/>
    <col min="12" max="12" width="5.8515625" style="8" customWidth="1"/>
    <col min="13" max="13" width="5.28125" style="8" customWidth="1"/>
    <col min="14" max="14" width="4.421875" style="8" customWidth="1"/>
    <col min="15" max="15" width="5.57421875" style="8" customWidth="1"/>
    <col min="16" max="16" width="4.28125" style="8" customWidth="1"/>
    <col min="17" max="17" width="4.8515625" style="8" customWidth="1"/>
    <col min="18" max="18" width="6.140625" style="8" customWidth="1"/>
    <col min="19" max="19" width="4.57421875" style="8" customWidth="1"/>
    <col min="20" max="20" width="5.8515625" style="8" customWidth="1"/>
    <col min="21" max="21" width="4.140625" style="8" customWidth="1"/>
    <col min="22" max="22" width="5.140625" style="8" customWidth="1"/>
    <col min="23" max="23" width="4.57421875" style="8" customWidth="1"/>
    <col min="24" max="24" width="4.140625" style="8" customWidth="1"/>
    <col min="25" max="25" width="5.57421875" style="8" customWidth="1"/>
    <col min="26" max="26" width="3.7109375" style="8" customWidth="1"/>
    <col min="27" max="27" width="4.7109375" style="8" customWidth="1"/>
    <col min="28" max="28" width="3.421875" style="8" customWidth="1"/>
    <col min="29" max="29" width="3.7109375" style="8" customWidth="1"/>
    <col min="30" max="30" width="4.28125" style="8" customWidth="1"/>
    <col min="31" max="31" width="4.421875" style="8" customWidth="1"/>
    <col min="32" max="16384" width="9.140625" style="7" customWidth="1"/>
  </cols>
  <sheetData>
    <row r="1" spans="1:29" ht="15.75">
      <c r="A1" s="224" t="s">
        <v>140</v>
      </c>
      <c r="B1" s="224"/>
      <c r="C1" s="224"/>
      <c r="D1" s="224"/>
      <c r="E1" s="224"/>
      <c r="F1" s="224"/>
      <c r="G1" s="224"/>
      <c r="H1" s="224"/>
      <c r="I1" s="5"/>
      <c r="J1" s="5"/>
      <c r="K1" s="5"/>
      <c r="L1" s="5"/>
      <c r="M1" s="5"/>
      <c r="N1" s="5"/>
      <c r="O1" s="5"/>
      <c r="P1" s="128"/>
      <c r="Q1" s="128"/>
      <c r="R1" s="5"/>
      <c r="S1" s="5"/>
      <c r="T1" s="5"/>
      <c r="U1" s="143" t="s">
        <v>0</v>
      </c>
      <c r="V1" s="143"/>
      <c r="W1" s="143"/>
      <c r="X1" s="143"/>
      <c r="Y1" s="143"/>
      <c r="Z1" s="5"/>
      <c r="AA1" s="5"/>
      <c r="AB1" s="5"/>
      <c r="AC1" s="5"/>
    </row>
    <row r="2" spans="1:32" s="46" customFormat="1" ht="15.75">
      <c r="A2" s="224" t="s">
        <v>110</v>
      </c>
      <c r="B2" s="224"/>
      <c r="C2" s="224"/>
      <c r="D2" s="224"/>
      <c r="E2" s="224"/>
      <c r="F2" s="224"/>
      <c r="G2" s="224"/>
      <c r="H2" s="224"/>
      <c r="I2" s="5"/>
      <c r="J2" s="5"/>
      <c r="K2" s="5"/>
      <c r="L2" s="5"/>
      <c r="M2" s="5"/>
      <c r="N2" s="5"/>
      <c r="O2" s="5"/>
      <c r="P2" s="129"/>
      <c r="Q2" s="129"/>
      <c r="R2" s="5"/>
      <c r="S2" s="5"/>
      <c r="T2" s="5"/>
      <c r="U2" s="224" t="s">
        <v>1</v>
      </c>
      <c r="V2" s="224"/>
      <c r="W2" s="224"/>
      <c r="X2" s="224"/>
      <c r="Y2" s="224"/>
      <c r="Z2" s="224"/>
      <c r="AA2" s="224"/>
      <c r="AB2" s="224"/>
      <c r="AC2" s="224"/>
      <c r="AD2" s="59"/>
      <c r="AE2" s="62"/>
      <c r="AF2" s="62"/>
    </row>
    <row r="3" spans="1:32" s="46" customFormat="1" ht="15.75">
      <c r="A3" s="128"/>
      <c r="B3" s="128"/>
      <c r="C3" s="128"/>
      <c r="D3" s="128"/>
      <c r="E3" s="128"/>
      <c r="F3" s="133"/>
      <c r="G3" s="5"/>
      <c r="H3" s="5"/>
      <c r="I3" s="5"/>
      <c r="J3" s="5"/>
      <c r="K3" s="5"/>
      <c r="L3" s="5"/>
      <c r="M3" s="5"/>
      <c r="N3" s="5"/>
      <c r="O3" s="5"/>
      <c r="P3" s="127"/>
      <c r="Q3" s="129"/>
      <c r="R3" s="5"/>
      <c r="S3" s="5"/>
      <c r="T3" s="5"/>
      <c r="U3" s="132"/>
      <c r="V3" s="132"/>
      <c r="W3" s="133"/>
      <c r="X3" s="133"/>
      <c r="Y3" s="132"/>
      <c r="Z3" s="5"/>
      <c r="AA3" s="5"/>
      <c r="AB3" s="5"/>
      <c r="AC3" s="5"/>
      <c r="AD3" s="68"/>
      <c r="AE3" s="62"/>
      <c r="AF3" s="62"/>
    </row>
    <row r="4" spans="1:32" s="46" customFormat="1" ht="15.75">
      <c r="A4" s="209"/>
      <c r="B4" s="209"/>
      <c r="C4" s="209"/>
      <c r="D4" s="144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30"/>
      <c r="Q4" s="130"/>
      <c r="R4" s="5"/>
      <c r="S4" s="5"/>
      <c r="T4" s="5"/>
      <c r="U4" s="214" t="s">
        <v>141</v>
      </c>
      <c r="V4" s="214"/>
      <c r="W4" s="214"/>
      <c r="X4" s="214"/>
      <c r="Y4" s="214"/>
      <c r="Z4" s="214"/>
      <c r="AA4" s="214"/>
      <c r="AB4" s="214"/>
      <c r="AC4" s="214"/>
      <c r="AE4" s="62"/>
      <c r="AF4" s="62"/>
    </row>
    <row r="6" spans="1:30" ht="18.75">
      <c r="A6" s="263" t="s">
        <v>119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</row>
    <row r="8" spans="1:31" s="9" customFormat="1" ht="20.25" customHeight="1">
      <c r="A8" s="282" t="s">
        <v>2</v>
      </c>
      <c r="B8" s="272" t="s">
        <v>103</v>
      </c>
      <c r="C8" s="266" t="s">
        <v>46</v>
      </c>
      <c r="D8" s="266"/>
      <c r="E8" s="266"/>
      <c r="F8" s="266"/>
      <c r="G8" s="266"/>
      <c r="H8" s="266"/>
      <c r="I8" s="266"/>
      <c r="J8" s="266"/>
      <c r="K8" s="266"/>
      <c r="L8" s="267" t="s">
        <v>52</v>
      </c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9"/>
    </row>
    <row r="9" spans="1:31" s="8" customFormat="1" ht="21" customHeight="1">
      <c r="A9" s="283"/>
      <c r="B9" s="273"/>
      <c r="C9" s="272" t="s">
        <v>47</v>
      </c>
      <c r="D9" s="266" t="s">
        <v>48</v>
      </c>
      <c r="E9" s="266"/>
      <c r="F9" s="266" t="s">
        <v>49</v>
      </c>
      <c r="G9" s="266"/>
      <c r="H9" s="266" t="s">
        <v>50</v>
      </c>
      <c r="I9" s="266"/>
      <c r="J9" s="267" t="s">
        <v>51</v>
      </c>
      <c r="K9" s="268"/>
      <c r="L9" s="272" t="s">
        <v>53</v>
      </c>
      <c r="M9" s="267" t="s">
        <v>54</v>
      </c>
      <c r="N9" s="268"/>
      <c r="O9" s="268"/>
      <c r="P9" s="268"/>
      <c r="Q9" s="268"/>
      <c r="R9" s="267" t="s">
        <v>56</v>
      </c>
      <c r="S9" s="268"/>
      <c r="T9" s="268"/>
      <c r="U9" s="268"/>
      <c r="V9" s="268"/>
      <c r="W9" s="266" t="s">
        <v>57</v>
      </c>
      <c r="X9" s="266"/>
      <c r="Y9" s="266"/>
      <c r="Z9" s="266"/>
      <c r="AA9" s="266"/>
      <c r="AB9" s="272" t="s">
        <v>58</v>
      </c>
      <c r="AC9" s="272" t="s">
        <v>59</v>
      </c>
      <c r="AD9" s="272" t="s">
        <v>60</v>
      </c>
      <c r="AE9" s="272" t="s">
        <v>51</v>
      </c>
    </row>
    <row r="10" spans="1:32" s="8" customFormat="1" ht="17.25" customHeight="1">
      <c r="A10" s="283"/>
      <c r="B10" s="273"/>
      <c r="C10" s="273"/>
      <c r="D10" s="270" t="s">
        <v>18</v>
      </c>
      <c r="E10" s="270" t="s">
        <v>135</v>
      </c>
      <c r="F10" s="270" t="s">
        <v>18</v>
      </c>
      <c r="G10" s="270" t="s">
        <v>135</v>
      </c>
      <c r="H10" s="270" t="s">
        <v>18</v>
      </c>
      <c r="I10" s="270" t="s">
        <v>135</v>
      </c>
      <c r="J10" s="270" t="s">
        <v>18</v>
      </c>
      <c r="K10" s="270" t="s">
        <v>135</v>
      </c>
      <c r="L10" s="273"/>
      <c r="M10" s="272" t="s">
        <v>55</v>
      </c>
      <c r="N10" s="277" t="s">
        <v>14</v>
      </c>
      <c r="O10" s="278"/>
      <c r="P10" s="279"/>
      <c r="Q10" s="275" t="s">
        <v>135</v>
      </c>
      <c r="R10" s="280" t="s">
        <v>55</v>
      </c>
      <c r="S10" s="277" t="s">
        <v>14</v>
      </c>
      <c r="T10" s="278"/>
      <c r="U10" s="279"/>
      <c r="V10" s="275" t="s">
        <v>135</v>
      </c>
      <c r="W10" s="280" t="s">
        <v>55</v>
      </c>
      <c r="X10" s="277" t="s">
        <v>14</v>
      </c>
      <c r="Y10" s="278"/>
      <c r="Z10" s="279"/>
      <c r="AA10" s="270" t="s">
        <v>135</v>
      </c>
      <c r="AB10" s="273"/>
      <c r="AC10" s="273"/>
      <c r="AD10" s="273"/>
      <c r="AE10" s="273"/>
      <c r="AF10" s="8" t="s">
        <v>123</v>
      </c>
    </row>
    <row r="11" spans="1:31" s="8" customFormat="1" ht="45.75" customHeight="1">
      <c r="A11" s="284"/>
      <c r="B11" s="274"/>
      <c r="C11" s="274"/>
      <c r="D11" s="271"/>
      <c r="E11" s="271"/>
      <c r="F11" s="271"/>
      <c r="G11" s="271"/>
      <c r="H11" s="271"/>
      <c r="I11" s="271"/>
      <c r="J11" s="271"/>
      <c r="K11" s="271"/>
      <c r="L11" s="274"/>
      <c r="M11" s="274"/>
      <c r="N11" s="119" t="s">
        <v>131</v>
      </c>
      <c r="O11" s="120" t="s">
        <v>133</v>
      </c>
      <c r="P11" s="120" t="s">
        <v>132</v>
      </c>
      <c r="Q11" s="276"/>
      <c r="R11" s="281"/>
      <c r="S11" s="119" t="s">
        <v>131</v>
      </c>
      <c r="T11" s="120" t="s">
        <v>133</v>
      </c>
      <c r="U11" s="120" t="s">
        <v>132</v>
      </c>
      <c r="V11" s="276"/>
      <c r="W11" s="281"/>
      <c r="X11" s="119" t="s">
        <v>131</v>
      </c>
      <c r="Y11" s="120" t="s">
        <v>133</v>
      </c>
      <c r="Z11" s="120" t="s">
        <v>132</v>
      </c>
      <c r="AA11" s="271"/>
      <c r="AB11" s="274"/>
      <c r="AC11" s="274"/>
      <c r="AD11" s="274"/>
      <c r="AE11" s="274"/>
    </row>
    <row r="12" spans="1:31" s="8" customFormat="1" ht="27" customHeight="1">
      <c r="A12" s="19">
        <v>1</v>
      </c>
      <c r="B12" s="19">
        <v>2</v>
      </c>
      <c r="C12" s="19">
        <v>3</v>
      </c>
      <c r="D12" s="19">
        <v>4</v>
      </c>
      <c r="E12" s="19">
        <v>5</v>
      </c>
      <c r="F12" s="19">
        <v>6</v>
      </c>
      <c r="G12" s="19">
        <v>7</v>
      </c>
      <c r="H12" s="19">
        <v>8</v>
      </c>
      <c r="I12" s="19">
        <v>9</v>
      </c>
      <c r="J12" s="19">
        <v>10</v>
      </c>
      <c r="K12" s="19">
        <v>11</v>
      </c>
      <c r="L12" s="19">
        <v>12</v>
      </c>
      <c r="M12" s="19">
        <v>13</v>
      </c>
      <c r="N12" s="19">
        <v>14</v>
      </c>
      <c r="O12" s="19">
        <v>15</v>
      </c>
      <c r="P12" s="19">
        <v>16</v>
      </c>
      <c r="Q12" s="19">
        <v>17</v>
      </c>
      <c r="R12" s="19">
        <v>18</v>
      </c>
      <c r="S12" s="19">
        <v>19</v>
      </c>
      <c r="T12" s="19">
        <v>20</v>
      </c>
      <c r="U12" s="19">
        <v>21</v>
      </c>
      <c r="V12" s="19">
        <v>22</v>
      </c>
      <c r="W12" s="19">
        <v>23</v>
      </c>
      <c r="X12" s="19">
        <v>24</v>
      </c>
      <c r="Y12" s="19">
        <v>25</v>
      </c>
      <c r="Z12" s="19">
        <v>26</v>
      </c>
      <c r="AA12" s="19">
        <v>27</v>
      </c>
      <c r="AB12" s="19">
        <v>28</v>
      </c>
      <c r="AC12" s="19">
        <v>29</v>
      </c>
      <c r="AD12" s="19">
        <v>30</v>
      </c>
      <c r="AE12" s="19">
        <v>31</v>
      </c>
    </row>
    <row r="13" spans="1:32" s="8" customFormat="1" ht="24.75" customHeight="1">
      <c r="A13" s="2">
        <v>1</v>
      </c>
      <c r="B13" s="153" t="s">
        <v>142</v>
      </c>
      <c r="C13" s="164">
        <f>SUM(D13,F13,H13,J13)</f>
        <v>178</v>
      </c>
      <c r="D13" s="164">
        <v>12</v>
      </c>
      <c r="E13" s="164"/>
      <c r="F13" s="164">
        <v>165</v>
      </c>
      <c r="G13" s="164">
        <v>22</v>
      </c>
      <c r="H13" s="164">
        <v>1</v>
      </c>
      <c r="I13" s="164">
        <v>4</v>
      </c>
      <c r="J13" s="164"/>
      <c r="K13" s="164"/>
      <c r="L13" s="164">
        <f>SUM(M13,N13,R13,S13,W13,X13,AB13,AC13,AD13,AE13)</f>
        <v>467</v>
      </c>
      <c r="M13" s="164">
        <v>227</v>
      </c>
      <c r="N13" s="164"/>
      <c r="O13" s="164"/>
      <c r="P13" s="164"/>
      <c r="Q13" s="164">
        <v>72</v>
      </c>
      <c r="R13" s="164">
        <v>75</v>
      </c>
      <c r="S13" s="164"/>
      <c r="T13" s="164"/>
      <c r="U13" s="164"/>
      <c r="V13" s="164">
        <v>2</v>
      </c>
      <c r="W13" s="164"/>
      <c r="X13" s="164"/>
      <c r="Y13" s="164"/>
      <c r="Z13" s="164"/>
      <c r="AA13" s="164"/>
      <c r="AB13" s="164"/>
      <c r="AC13" s="164"/>
      <c r="AD13" s="164">
        <v>165</v>
      </c>
      <c r="AE13" s="164"/>
      <c r="AF13" s="33">
        <f>N13+S13+X13</f>
        <v>0</v>
      </c>
    </row>
    <row r="14" spans="1:34" s="12" customFormat="1" ht="24.75" customHeight="1">
      <c r="A14" s="2">
        <v>2</v>
      </c>
      <c r="B14" s="153" t="s">
        <v>143</v>
      </c>
      <c r="C14" s="166">
        <f aca="true" t="shared" si="0" ref="C14:C46">SUM(D14,F14,H14,J14)</f>
        <v>62</v>
      </c>
      <c r="D14" s="166">
        <v>3</v>
      </c>
      <c r="E14" s="166"/>
      <c r="F14" s="166">
        <v>38</v>
      </c>
      <c r="G14" s="166">
        <v>3</v>
      </c>
      <c r="H14" s="166">
        <v>21</v>
      </c>
      <c r="I14" s="166">
        <v>2</v>
      </c>
      <c r="J14" s="166"/>
      <c r="K14" s="166"/>
      <c r="L14" s="164">
        <f aca="true" t="shared" si="1" ref="L14:L46">SUM(M14,N14,R14,S14,W14,X14,AB14,AC14,AD14,AE14)</f>
        <v>655</v>
      </c>
      <c r="M14" s="166">
        <v>378</v>
      </c>
      <c r="N14" s="166"/>
      <c r="O14" s="166"/>
      <c r="P14" s="166"/>
      <c r="Q14" s="166">
        <v>88</v>
      </c>
      <c r="R14" s="166">
        <v>233</v>
      </c>
      <c r="S14" s="166"/>
      <c r="T14" s="166"/>
      <c r="U14" s="166"/>
      <c r="V14" s="166">
        <v>54</v>
      </c>
      <c r="W14" s="166">
        <v>18</v>
      </c>
      <c r="X14" s="166"/>
      <c r="Y14" s="166"/>
      <c r="Z14" s="166"/>
      <c r="AA14" s="166"/>
      <c r="AB14" s="166">
        <v>10</v>
      </c>
      <c r="AC14" s="166">
        <v>16</v>
      </c>
      <c r="AD14" s="166"/>
      <c r="AE14" s="166"/>
      <c r="AF14" s="33">
        <f aca="true" t="shared" si="2" ref="AF14:AF46">N14+S14+X14</f>
        <v>0</v>
      </c>
      <c r="AH14" s="21"/>
    </row>
    <row r="15" spans="1:34" s="8" customFormat="1" ht="24.75" customHeight="1">
      <c r="A15" s="2">
        <v>3</v>
      </c>
      <c r="B15" s="153" t="s">
        <v>144</v>
      </c>
      <c r="C15" s="164">
        <f t="shared" si="0"/>
        <v>122</v>
      </c>
      <c r="D15" s="164">
        <v>108</v>
      </c>
      <c r="E15" s="164">
        <v>16</v>
      </c>
      <c r="F15" s="164">
        <v>5</v>
      </c>
      <c r="G15" s="164">
        <v>1</v>
      </c>
      <c r="H15" s="164">
        <v>9</v>
      </c>
      <c r="I15" s="164">
        <v>1</v>
      </c>
      <c r="J15" s="164"/>
      <c r="K15" s="164"/>
      <c r="L15" s="164">
        <f t="shared" si="1"/>
        <v>523</v>
      </c>
      <c r="M15" s="164">
        <v>308</v>
      </c>
      <c r="N15" s="164"/>
      <c r="O15" s="164"/>
      <c r="P15" s="164"/>
      <c r="Q15" s="164">
        <v>38</v>
      </c>
      <c r="R15" s="164">
        <v>106</v>
      </c>
      <c r="S15" s="164"/>
      <c r="T15" s="164"/>
      <c r="U15" s="164"/>
      <c r="V15" s="164">
        <v>13</v>
      </c>
      <c r="W15" s="164">
        <v>45</v>
      </c>
      <c r="X15" s="164"/>
      <c r="Y15" s="164"/>
      <c r="Z15" s="164"/>
      <c r="AA15" s="164"/>
      <c r="AB15" s="164">
        <v>42</v>
      </c>
      <c r="AC15" s="164">
        <v>20</v>
      </c>
      <c r="AD15" s="164"/>
      <c r="AE15" s="164">
        <v>2</v>
      </c>
      <c r="AF15" s="33">
        <f t="shared" si="2"/>
        <v>0</v>
      </c>
      <c r="AH15" s="20"/>
    </row>
    <row r="16" spans="1:34" s="12" customFormat="1" ht="24.75" customHeight="1">
      <c r="A16" s="2">
        <v>4</v>
      </c>
      <c r="B16" s="153" t="s">
        <v>145</v>
      </c>
      <c r="C16" s="166">
        <f t="shared" si="0"/>
        <v>35</v>
      </c>
      <c r="D16" s="164">
        <v>19</v>
      </c>
      <c r="E16" s="164"/>
      <c r="F16" s="164">
        <v>3</v>
      </c>
      <c r="G16" s="164"/>
      <c r="H16" s="164">
        <v>13</v>
      </c>
      <c r="I16" s="164"/>
      <c r="J16" s="164"/>
      <c r="K16" s="164"/>
      <c r="L16" s="164">
        <f t="shared" si="1"/>
        <v>232</v>
      </c>
      <c r="M16" s="166">
        <v>161</v>
      </c>
      <c r="N16" s="166"/>
      <c r="O16" s="166"/>
      <c r="P16" s="166"/>
      <c r="Q16" s="166">
        <v>12</v>
      </c>
      <c r="R16" s="166">
        <v>65</v>
      </c>
      <c r="S16" s="166"/>
      <c r="T16" s="166"/>
      <c r="U16" s="166"/>
      <c r="V16" s="166">
        <v>8</v>
      </c>
      <c r="W16" s="166">
        <v>3</v>
      </c>
      <c r="X16" s="166"/>
      <c r="Y16" s="166"/>
      <c r="Z16" s="166"/>
      <c r="AA16" s="166"/>
      <c r="AB16" s="166">
        <v>2</v>
      </c>
      <c r="AC16" s="166"/>
      <c r="AD16" s="166">
        <v>1</v>
      </c>
      <c r="AE16" s="166"/>
      <c r="AF16" s="33">
        <f t="shared" si="2"/>
        <v>0</v>
      </c>
      <c r="AH16" s="21"/>
    </row>
    <row r="17" spans="1:32" s="114" customFormat="1" ht="18.75" customHeight="1">
      <c r="A17" s="2">
        <v>5</v>
      </c>
      <c r="B17" s="153" t="s">
        <v>146</v>
      </c>
      <c r="C17" s="164">
        <f t="shared" si="0"/>
        <v>30</v>
      </c>
      <c r="D17" s="164">
        <v>29</v>
      </c>
      <c r="E17" s="164">
        <v>4</v>
      </c>
      <c r="F17" s="164"/>
      <c r="G17" s="164"/>
      <c r="H17" s="164"/>
      <c r="I17" s="164"/>
      <c r="J17" s="164">
        <v>1</v>
      </c>
      <c r="K17" s="164">
        <v>1</v>
      </c>
      <c r="L17" s="164">
        <f t="shared" si="1"/>
        <v>289</v>
      </c>
      <c r="M17" s="166">
        <v>211</v>
      </c>
      <c r="N17" s="164"/>
      <c r="O17" s="164"/>
      <c r="P17" s="164"/>
      <c r="Q17" s="166">
        <v>64</v>
      </c>
      <c r="R17" s="166">
        <v>3</v>
      </c>
      <c r="S17" s="164"/>
      <c r="T17" s="164"/>
      <c r="U17" s="164"/>
      <c r="V17" s="166">
        <v>3</v>
      </c>
      <c r="W17" s="166">
        <v>71</v>
      </c>
      <c r="X17" s="164"/>
      <c r="Y17" s="164"/>
      <c r="Z17" s="164"/>
      <c r="AA17" s="164"/>
      <c r="AB17" s="166">
        <v>4</v>
      </c>
      <c r="AC17" s="164"/>
      <c r="AD17" s="164"/>
      <c r="AE17" s="164"/>
      <c r="AF17" s="33">
        <f t="shared" si="2"/>
        <v>0</v>
      </c>
    </row>
    <row r="18" spans="1:32" s="154" customFormat="1" ht="21" customHeight="1">
      <c r="A18" s="2">
        <v>6</v>
      </c>
      <c r="B18" s="153" t="s">
        <v>147</v>
      </c>
      <c r="C18" s="166">
        <f t="shared" si="0"/>
        <v>15</v>
      </c>
      <c r="D18" s="166">
        <v>13</v>
      </c>
      <c r="E18" s="166">
        <v>3</v>
      </c>
      <c r="F18" s="166"/>
      <c r="G18" s="166"/>
      <c r="H18" s="166">
        <v>1</v>
      </c>
      <c r="I18" s="166"/>
      <c r="J18" s="166">
        <v>1</v>
      </c>
      <c r="K18" s="166"/>
      <c r="L18" s="164">
        <f t="shared" si="1"/>
        <v>1880</v>
      </c>
      <c r="M18" s="166">
        <v>225</v>
      </c>
      <c r="N18" s="166"/>
      <c r="O18" s="166"/>
      <c r="P18" s="166"/>
      <c r="Q18" s="166">
        <v>89</v>
      </c>
      <c r="R18" s="166">
        <v>1655</v>
      </c>
      <c r="S18" s="166"/>
      <c r="T18" s="166"/>
      <c r="U18" s="166"/>
      <c r="V18" s="166">
        <v>344</v>
      </c>
      <c r="W18" s="166"/>
      <c r="X18" s="166"/>
      <c r="Y18" s="166"/>
      <c r="Z18" s="166"/>
      <c r="AA18" s="166"/>
      <c r="AB18" s="166"/>
      <c r="AC18" s="166"/>
      <c r="AD18" s="166"/>
      <c r="AE18" s="166"/>
      <c r="AF18" s="33">
        <f t="shared" si="2"/>
        <v>0</v>
      </c>
    </row>
    <row r="19" spans="1:32" s="154" customFormat="1" ht="21" customHeight="1">
      <c r="A19" s="2">
        <v>7</v>
      </c>
      <c r="B19" s="153" t="s">
        <v>148</v>
      </c>
      <c r="C19" s="166">
        <f aca="true" t="shared" si="3" ref="C19:C28">SUM(D19,F19,H19,J19)</f>
        <v>2</v>
      </c>
      <c r="D19" s="166">
        <v>2</v>
      </c>
      <c r="E19" s="166"/>
      <c r="F19" s="166"/>
      <c r="G19" s="166"/>
      <c r="H19" s="166"/>
      <c r="I19" s="166"/>
      <c r="J19" s="166"/>
      <c r="K19" s="166"/>
      <c r="L19" s="164">
        <f t="shared" si="1"/>
        <v>504</v>
      </c>
      <c r="M19" s="166"/>
      <c r="N19" s="166"/>
      <c r="O19" s="166"/>
      <c r="P19" s="166"/>
      <c r="Q19" s="166"/>
      <c r="R19" s="166">
        <v>504</v>
      </c>
      <c r="S19" s="166"/>
      <c r="T19" s="166"/>
      <c r="U19" s="166"/>
      <c r="V19" s="166">
        <v>92</v>
      </c>
      <c r="W19" s="166"/>
      <c r="X19" s="166"/>
      <c r="Y19" s="166"/>
      <c r="Z19" s="166"/>
      <c r="AA19" s="166"/>
      <c r="AB19" s="166"/>
      <c r="AC19" s="166"/>
      <c r="AD19" s="166"/>
      <c r="AE19" s="166"/>
      <c r="AF19" s="33"/>
    </row>
    <row r="20" spans="1:32" s="154" customFormat="1" ht="21" customHeight="1">
      <c r="A20" s="2">
        <v>8</v>
      </c>
      <c r="B20" s="153" t="s">
        <v>149</v>
      </c>
      <c r="C20" s="166">
        <f t="shared" si="3"/>
        <v>37</v>
      </c>
      <c r="D20" s="166">
        <v>33</v>
      </c>
      <c r="E20" s="166">
        <v>7</v>
      </c>
      <c r="F20" s="166">
        <v>2</v>
      </c>
      <c r="G20" s="166"/>
      <c r="H20" s="166">
        <v>2</v>
      </c>
      <c r="I20" s="166"/>
      <c r="J20" s="166"/>
      <c r="K20" s="166"/>
      <c r="L20" s="164">
        <f t="shared" si="1"/>
        <v>7</v>
      </c>
      <c r="M20" s="166">
        <v>3</v>
      </c>
      <c r="N20" s="166"/>
      <c r="O20" s="166"/>
      <c r="P20" s="166"/>
      <c r="Q20" s="166">
        <v>2</v>
      </c>
      <c r="R20" s="166">
        <v>4</v>
      </c>
      <c r="S20" s="166"/>
      <c r="T20" s="166"/>
      <c r="U20" s="166"/>
      <c r="V20" s="166">
        <v>4</v>
      </c>
      <c r="W20" s="166"/>
      <c r="X20" s="166"/>
      <c r="Y20" s="166"/>
      <c r="Z20" s="166"/>
      <c r="AA20" s="166"/>
      <c r="AB20" s="166"/>
      <c r="AC20" s="166"/>
      <c r="AD20" s="166"/>
      <c r="AE20" s="166"/>
      <c r="AF20" s="33"/>
    </row>
    <row r="21" spans="1:32" s="154" customFormat="1" ht="21" customHeight="1">
      <c r="A21" s="2">
        <v>9</v>
      </c>
      <c r="B21" s="153" t="s">
        <v>150</v>
      </c>
      <c r="C21" s="166">
        <f t="shared" si="3"/>
        <v>76</v>
      </c>
      <c r="D21" s="166">
        <v>70</v>
      </c>
      <c r="E21" s="166">
        <v>53</v>
      </c>
      <c r="F21" s="166">
        <v>5</v>
      </c>
      <c r="G21" s="166"/>
      <c r="H21" s="166">
        <v>1</v>
      </c>
      <c r="I21" s="166">
        <v>1</v>
      </c>
      <c r="J21" s="166"/>
      <c r="K21" s="166"/>
      <c r="L21" s="164">
        <f t="shared" si="1"/>
        <v>33</v>
      </c>
      <c r="M21" s="166">
        <v>13</v>
      </c>
      <c r="N21" s="166"/>
      <c r="O21" s="166"/>
      <c r="P21" s="166"/>
      <c r="Q21" s="166">
        <v>8</v>
      </c>
      <c r="R21" s="166">
        <v>12</v>
      </c>
      <c r="S21" s="166"/>
      <c r="T21" s="166"/>
      <c r="U21" s="166"/>
      <c r="V21" s="166">
        <v>8</v>
      </c>
      <c r="W21" s="166"/>
      <c r="X21" s="166"/>
      <c r="Y21" s="166"/>
      <c r="Z21" s="166"/>
      <c r="AA21" s="166"/>
      <c r="AB21" s="166">
        <v>3</v>
      </c>
      <c r="AC21" s="166"/>
      <c r="AD21" s="166">
        <v>5</v>
      </c>
      <c r="AE21" s="166"/>
      <c r="AF21" s="33"/>
    </row>
    <row r="22" spans="1:32" s="154" customFormat="1" ht="21" customHeight="1">
      <c r="A22" s="2">
        <v>10</v>
      </c>
      <c r="B22" s="153" t="s">
        <v>151</v>
      </c>
      <c r="C22" s="166">
        <f t="shared" si="3"/>
        <v>198</v>
      </c>
      <c r="D22" s="166">
        <v>189</v>
      </c>
      <c r="E22" s="166">
        <v>75</v>
      </c>
      <c r="F22" s="166">
        <v>8</v>
      </c>
      <c r="G22" s="166"/>
      <c r="H22" s="166">
        <v>1</v>
      </c>
      <c r="I22" s="166"/>
      <c r="J22" s="166"/>
      <c r="K22" s="166"/>
      <c r="L22" s="164">
        <f t="shared" si="1"/>
        <v>192</v>
      </c>
      <c r="M22" s="166">
        <v>189</v>
      </c>
      <c r="N22" s="166"/>
      <c r="O22" s="166"/>
      <c r="P22" s="166"/>
      <c r="Q22" s="166">
        <v>68</v>
      </c>
      <c r="R22" s="166">
        <v>3</v>
      </c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33"/>
    </row>
    <row r="23" spans="1:32" s="154" customFormat="1" ht="21" customHeight="1">
      <c r="A23" s="2">
        <v>11</v>
      </c>
      <c r="B23" s="153" t="s">
        <v>152</v>
      </c>
      <c r="C23" s="166">
        <f t="shared" si="3"/>
        <v>522</v>
      </c>
      <c r="D23" s="166">
        <v>516</v>
      </c>
      <c r="E23" s="166">
        <v>85</v>
      </c>
      <c r="F23" s="166">
        <v>5</v>
      </c>
      <c r="G23" s="166">
        <v>2</v>
      </c>
      <c r="H23" s="166">
        <v>1</v>
      </c>
      <c r="I23" s="166"/>
      <c r="J23" s="166"/>
      <c r="K23" s="166"/>
      <c r="L23" s="164">
        <f t="shared" si="1"/>
        <v>41</v>
      </c>
      <c r="M23" s="166">
        <v>24</v>
      </c>
      <c r="N23" s="166"/>
      <c r="O23" s="166"/>
      <c r="P23" s="166"/>
      <c r="Q23" s="166">
        <v>10</v>
      </c>
      <c r="R23" s="166">
        <v>7</v>
      </c>
      <c r="S23" s="166"/>
      <c r="T23" s="166"/>
      <c r="U23" s="166"/>
      <c r="V23" s="166">
        <v>4</v>
      </c>
      <c r="W23" s="166"/>
      <c r="X23" s="166"/>
      <c r="Y23" s="166"/>
      <c r="Z23" s="166"/>
      <c r="AA23" s="166"/>
      <c r="AB23" s="166">
        <v>5</v>
      </c>
      <c r="AC23" s="166"/>
      <c r="AD23" s="166">
        <v>5</v>
      </c>
      <c r="AE23" s="166"/>
      <c r="AF23" s="33"/>
    </row>
    <row r="24" spans="1:32" s="154" customFormat="1" ht="21" customHeight="1">
      <c r="A24" s="2">
        <v>12</v>
      </c>
      <c r="B24" s="153" t="s">
        <v>153</v>
      </c>
      <c r="C24" s="155">
        <f t="shared" si="3"/>
        <v>1214</v>
      </c>
      <c r="D24" s="155">
        <v>1214</v>
      </c>
      <c r="E24" s="166">
        <v>383</v>
      </c>
      <c r="F24" s="166"/>
      <c r="G24" s="166"/>
      <c r="H24" s="166"/>
      <c r="I24" s="166"/>
      <c r="J24" s="166"/>
      <c r="K24" s="166"/>
      <c r="L24" s="164">
        <f t="shared" si="1"/>
        <v>3</v>
      </c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>
        <v>3</v>
      </c>
      <c r="AC24" s="166"/>
      <c r="AD24" s="166"/>
      <c r="AE24" s="166"/>
      <c r="AF24" s="33"/>
    </row>
    <row r="25" spans="1:32" s="154" customFormat="1" ht="21" customHeight="1">
      <c r="A25" s="2">
        <v>13</v>
      </c>
      <c r="B25" s="153" t="s">
        <v>154</v>
      </c>
      <c r="C25" s="155">
        <f t="shared" si="3"/>
        <v>1029</v>
      </c>
      <c r="D25" s="155">
        <v>1029</v>
      </c>
      <c r="E25" s="166">
        <v>54</v>
      </c>
      <c r="F25" s="166"/>
      <c r="G25" s="166"/>
      <c r="H25" s="166"/>
      <c r="I25" s="166"/>
      <c r="J25" s="166"/>
      <c r="K25" s="166"/>
      <c r="L25" s="164">
        <f t="shared" si="1"/>
        <v>4</v>
      </c>
      <c r="M25" s="166">
        <v>2</v>
      </c>
      <c r="N25" s="166"/>
      <c r="O25" s="166"/>
      <c r="P25" s="166"/>
      <c r="Q25" s="166"/>
      <c r="R25" s="166"/>
      <c r="S25" s="166"/>
      <c r="T25" s="166"/>
      <c r="U25" s="166"/>
      <c r="V25" s="166"/>
      <c r="W25" s="166">
        <v>1</v>
      </c>
      <c r="X25" s="166"/>
      <c r="Y25" s="166"/>
      <c r="Z25" s="166"/>
      <c r="AA25" s="166"/>
      <c r="AB25" s="166">
        <v>1</v>
      </c>
      <c r="AC25" s="166"/>
      <c r="AD25" s="166"/>
      <c r="AE25" s="166"/>
      <c r="AF25" s="33"/>
    </row>
    <row r="26" spans="1:32" s="154" customFormat="1" ht="21" customHeight="1">
      <c r="A26" s="2">
        <v>14</v>
      </c>
      <c r="B26" s="153" t="s">
        <v>155</v>
      </c>
      <c r="C26" s="166">
        <f t="shared" si="3"/>
        <v>45</v>
      </c>
      <c r="D26" s="166">
        <v>32</v>
      </c>
      <c r="E26" s="166">
        <v>6</v>
      </c>
      <c r="F26" s="166">
        <v>12</v>
      </c>
      <c r="G26" s="166">
        <v>4</v>
      </c>
      <c r="H26" s="166">
        <v>1</v>
      </c>
      <c r="I26" s="166"/>
      <c r="J26" s="166"/>
      <c r="K26" s="166"/>
      <c r="L26" s="164">
        <f t="shared" si="1"/>
        <v>6</v>
      </c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>
        <v>3</v>
      </c>
      <c r="AC26" s="166"/>
      <c r="AD26" s="166">
        <v>3</v>
      </c>
      <c r="AE26" s="166"/>
      <c r="AF26" s="33"/>
    </row>
    <row r="27" spans="1:32" s="154" customFormat="1" ht="21" customHeight="1">
      <c r="A27" s="2">
        <v>15</v>
      </c>
      <c r="B27" s="153" t="s">
        <v>156</v>
      </c>
      <c r="C27" s="166">
        <f t="shared" si="3"/>
        <v>29</v>
      </c>
      <c r="D27" s="166">
        <v>27</v>
      </c>
      <c r="E27" s="166">
        <v>2</v>
      </c>
      <c r="F27" s="166">
        <v>2</v>
      </c>
      <c r="G27" s="166"/>
      <c r="H27" s="166"/>
      <c r="I27" s="166"/>
      <c r="J27" s="166"/>
      <c r="K27" s="166"/>
      <c r="L27" s="164">
        <f t="shared" si="1"/>
        <v>38</v>
      </c>
      <c r="M27" s="166">
        <v>10</v>
      </c>
      <c r="N27" s="166"/>
      <c r="O27" s="166"/>
      <c r="P27" s="166"/>
      <c r="Q27" s="166">
        <v>8</v>
      </c>
      <c r="R27" s="166">
        <v>25</v>
      </c>
      <c r="S27" s="166"/>
      <c r="T27" s="166"/>
      <c r="U27" s="166"/>
      <c r="V27" s="166">
        <v>1</v>
      </c>
      <c r="W27" s="166">
        <v>1</v>
      </c>
      <c r="X27" s="166"/>
      <c r="Y27" s="166"/>
      <c r="Z27" s="166"/>
      <c r="AA27" s="166"/>
      <c r="AB27" s="166">
        <v>1</v>
      </c>
      <c r="AC27" s="166"/>
      <c r="AD27" s="166">
        <v>1</v>
      </c>
      <c r="AE27" s="166"/>
      <c r="AF27" s="33"/>
    </row>
    <row r="28" spans="1:32" s="154" customFormat="1" ht="21" customHeight="1">
      <c r="A28" s="2">
        <v>16</v>
      </c>
      <c r="B28" s="153" t="s">
        <v>157</v>
      </c>
      <c r="C28" s="166">
        <f t="shared" si="3"/>
        <v>30</v>
      </c>
      <c r="D28" s="166">
        <v>30</v>
      </c>
      <c r="E28" s="166"/>
      <c r="F28" s="166"/>
      <c r="G28" s="166"/>
      <c r="H28" s="166"/>
      <c r="I28" s="166"/>
      <c r="J28" s="166"/>
      <c r="K28" s="166"/>
      <c r="L28" s="164">
        <f t="shared" si="1"/>
        <v>98</v>
      </c>
      <c r="M28" s="166">
        <v>15</v>
      </c>
      <c r="N28" s="166"/>
      <c r="O28" s="166"/>
      <c r="P28" s="166"/>
      <c r="Q28" s="166"/>
      <c r="R28" s="166">
        <v>83</v>
      </c>
      <c r="S28" s="166"/>
      <c r="T28" s="166"/>
      <c r="U28" s="166"/>
      <c r="V28" s="166">
        <v>12</v>
      </c>
      <c r="W28" s="166"/>
      <c r="X28" s="166"/>
      <c r="Y28" s="166"/>
      <c r="Z28" s="166"/>
      <c r="AA28" s="166"/>
      <c r="AB28" s="166"/>
      <c r="AC28" s="166"/>
      <c r="AD28" s="166"/>
      <c r="AE28" s="166"/>
      <c r="AF28" s="33"/>
    </row>
    <row r="29" spans="1:32" s="114" customFormat="1" ht="19.5" customHeight="1">
      <c r="A29" s="2">
        <v>17</v>
      </c>
      <c r="B29" s="176" t="s">
        <v>165</v>
      </c>
      <c r="C29" s="164">
        <f t="shared" si="0"/>
        <v>0</v>
      </c>
      <c r="D29" s="164"/>
      <c r="E29" s="164"/>
      <c r="F29" s="164"/>
      <c r="G29" s="164"/>
      <c r="H29" s="164"/>
      <c r="I29" s="164"/>
      <c r="J29" s="164"/>
      <c r="K29" s="164"/>
      <c r="L29" s="164">
        <f t="shared" si="1"/>
        <v>230</v>
      </c>
      <c r="M29" s="164">
        <v>115</v>
      </c>
      <c r="N29" s="164">
        <v>115</v>
      </c>
      <c r="O29" s="164">
        <v>115</v>
      </c>
      <c r="P29" s="204">
        <v>115</v>
      </c>
      <c r="Q29" s="164">
        <v>25</v>
      </c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33">
        <f t="shared" si="2"/>
        <v>115</v>
      </c>
    </row>
    <row r="30" spans="1:32" ht="19.5" customHeight="1" hidden="1">
      <c r="A30" s="2"/>
      <c r="B30" s="14"/>
      <c r="C30" s="15">
        <f t="shared" si="0"/>
        <v>0</v>
      </c>
      <c r="D30" s="15"/>
      <c r="E30" s="15"/>
      <c r="F30" s="15"/>
      <c r="G30" s="15"/>
      <c r="H30" s="15"/>
      <c r="I30" s="15"/>
      <c r="J30" s="15"/>
      <c r="K30" s="15"/>
      <c r="L30" s="164">
        <f t="shared" si="1"/>
        <v>0</v>
      </c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33">
        <f t="shared" si="2"/>
        <v>0</v>
      </c>
    </row>
    <row r="31" spans="1:32" ht="21.75" customHeight="1" hidden="1">
      <c r="A31" s="2"/>
      <c r="B31" s="14"/>
      <c r="C31" s="15">
        <f t="shared" si="0"/>
        <v>0</v>
      </c>
      <c r="D31" s="15"/>
      <c r="E31" s="15"/>
      <c r="F31" s="15"/>
      <c r="G31" s="15"/>
      <c r="H31" s="15"/>
      <c r="I31" s="15"/>
      <c r="J31" s="15"/>
      <c r="K31" s="15"/>
      <c r="L31" s="164">
        <f t="shared" si="1"/>
        <v>0</v>
      </c>
      <c r="M31" s="15"/>
      <c r="N31" s="15"/>
      <c r="O31" s="15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5"/>
      <c r="AB31" s="15"/>
      <c r="AC31" s="15"/>
      <c r="AD31" s="15"/>
      <c r="AE31" s="15"/>
      <c r="AF31" s="33">
        <f t="shared" si="2"/>
        <v>0</v>
      </c>
    </row>
    <row r="32" spans="1:32" ht="21" customHeight="1" hidden="1">
      <c r="A32" s="2"/>
      <c r="B32" s="14"/>
      <c r="C32" s="15">
        <f t="shared" si="0"/>
        <v>0</v>
      </c>
      <c r="D32" s="15"/>
      <c r="E32" s="15"/>
      <c r="F32" s="15"/>
      <c r="G32" s="15"/>
      <c r="H32" s="15"/>
      <c r="I32" s="15"/>
      <c r="J32" s="15"/>
      <c r="K32" s="15"/>
      <c r="L32" s="164">
        <f t="shared" si="1"/>
        <v>0</v>
      </c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33">
        <f t="shared" si="2"/>
        <v>0</v>
      </c>
    </row>
    <row r="33" spans="1:32" s="13" customFormat="1" ht="23.25" customHeight="1" hidden="1">
      <c r="A33" s="16"/>
      <c r="B33" s="14"/>
      <c r="C33" s="17">
        <f t="shared" si="0"/>
        <v>0</v>
      </c>
      <c r="D33" s="17"/>
      <c r="E33" s="17"/>
      <c r="F33" s="17"/>
      <c r="G33" s="17"/>
      <c r="H33" s="17"/>
      <c r="I33" s="17"/>
      <c r="J33" s="17"/>
      <c r="K33" s="17"/>
      <c r="L33" s="164">
        <f t="shared" si="1"/>
        <v>0</v>
      </c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33">
        <f t="shared" si="2"/>
        <v>0</v>
      </c>
    </row>
    <row r="34" spans="1:32" ht="18.75" customHeight="1" hidden="1">
      <c r="A34" s="2"/>
      <c r="B34" s="14"/>
      <c r="C34" s="15">
        <f t="shared" si="0"/>
        <v>0</v>
      </c>
      <c r="D34" s="15"/>
      <c r="E34" s="15"/>
      <c r="F34" s="15"/>
      <c r="G34" s="15"/>
      <c r="H34" s="15"/>
      <c r="I34" s="15"/>
      <c r="J34" s="15"/>
      <c r="K34" s="15"/>
      <c r="L34" s="164">
        <f t="shared" si="1"/>
        <v>0</v>
      </c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33">
        <f t="shared" si="2"/>
        <v>0</v>
      </c>
    </row>
    <row r="35" spans="1:32" ht="15.75" hidden="1">
      <c r="A35" s="16"/>
      <c r="B35" s="14"/>
      <c r="C35" s="17">
        <f t="shared" si="0"/>
        <v>0</v>
      </c>
      <c r="D35" s="17"/>
      <c r="E35" s="17"/>
      <c r="F35" s="17"/>
      <c r="G35" s="17"/>
      <c r="H35" s="17"/>
      <c r="I35" s="17"/>
      <c r="J35" s="17"/>
      <c r="K35" s="17"/>
      <c r="L35" s="164">
        <f t="shared" si="1"/>
        <v>0</v>
      </c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33">
        <f t="shared" si="2"/>
        <v>0</v>
      </c>
    </row>
    <row r="36" spans="1:32" s="13" customFormat="1" ht="15.75" hidden="1">
      <c r="A36" s="16"/>
      <c r="B36" s="14"/>
      <c r="C36" s="17">
        <f t="shared" si="0"/>
        <v>0</v>
      </c>
      <c r="D36" s="17"/>
      <c r="E36" s="17"/>
      <c r="F36" s="17"/>
      <c r="G36" s="17"/>
      <c r="H36" s="17"/>
      <c r="I36" s="17"/>
      <c r="J36" s="17"/>
      <c r="K36" s="17"/>
      <c r="L36" s="164">
        <f t="shared" si="1"/>
        <v>0</v>
      </c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33">
        <f t="shared" si="2"/>
        <v>0</v>
      </c>
    </row>
    <row r="37" spans="1:32" s="13" customFormat="1" ht="30.75" customHeight="1" hidden="1">
      <c r="A37" s="16"/>
      <c r="B37" s="14"/>
      <c r="C37" s="17">
        <f t="shared" si="0"/>
        <v>0</v>
      </c>
      <c r="D37" s="17"/>
      <c r="E37" s="17"/>
      <c r="F37" s="17"/>
      <c r="G37" s="17"/>
      <c r="H37" s="17"/>
      <c r="I37" s="17"/>
      <c r="J37" s="17"/>
      <c r="K37" s="17"/>
      <c r="L37" s="164">
        <f t="shared" si="1"/>
        <v>0</v>
      </c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33">
        <f t="shared" si="2"/>
        <v>0</v>
      </c>
    </row>
    <row r="38" spans="1:32" ht="30.75" customHeight="1" hidden="1">
      <c r="A38" s="2"/>
      <c r="B38" s="14"/>
      <c r="C38" s="15">
        <f t="shared" si="0"/>
        <v>0</v>
      </c>
      <c r="D38" s="15"/>
      <c r="E38" s="15"/>
      <c r="F38" s="15"/>
      <c r="G38" s="15"/>
      <c r="H38" s="15"/>
      <c r="I38" s="15"/>
      <c r="J38" s="15"/>
      <c r="K38" s="15"/>
      <c r="L38" s="164">
        <f t="shared" si="1"/>
        <v>0</v>
      </c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33">
        <f t="shared" si="2"/>
        <v>0</v>
      </c>
    </row>
    <row r="39" spans="1:32" ht="30" customHeight="1" hidden="1">
      <c r="A39" s="2"/>
      <c r="B39" s="14"/>
      <c r="C39" s="15">
        <f t="shared" si="0"/>
        <v>0</v>
      </c>
      <c r="D39" s="15"/>
      <c r="E39" s="15"/>
      <c r="F39" s="15"/>
      <c r="G39" s="15"/>
      <c r="H39" s="15"/>
      <c r="I39" s="15"/>
      <c r="J39" s="15"/>
      <c r="K39" s="15"/>
      <c r="L39" s="164">
        <f t="shared" si="1"/>
        <v>0</v>
      </c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33">
        <f t="shared" si="2"/>
        <v>0</v>
      </c>
    </row>
    <row r="40" spans="1:32" ht="24.75" customHeight="1" hidden="1">
      <c r="A40" s="2"/>
      <c r="B40" s="14"/>
      <c r="C40" s="15">
        <f t="shared" si="0"/>
        <v>0</v>
      </c>
      <c r="D40" s="15"/>
      <c r="E40" s="15"/>
      <c r="F40" s="15"/>
      <c r="G40" s="15"/>
      <c r="H40" s="15"/>
      <c r="I40" s="15"/>
      <c r="J40" s="15"/>
      <c r="K40" s="15"/>
      <c r="L40" s="164">
        <f t="shared" si="1"/>
        <v>0</v>
      </c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33">
        <f t="shared" si="2"/>
        <v>0</v>
      </c>
    </row>
    <row r="41" spans="1:32" ht="31.5" customHeight="1" hidden="1">
      <c r="A41" s="2"/>
      <c r="B41" s="14"/>
      <c r="C41" s="15">
        <f t="shared" si="0"/>
        <v>0</v>
      </c>
      <c r="D41" s="15"/>
      <c r="E41" s="15"/>
      <c r="F41" s="15"/>
      <c r="G41" s="15"/>
      <c r="H41" s="15"/>
      <c r="I41" s="15"/>
      <c r="J41" s="15"/>
      <c r="K41" s="15"/>
      <c r="L41" s="164">
        <f t="shared" si="1"/>
        <v>0</v>
      </c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33">
        <f t="shared" si="2"/>
        <v>0</v>
      </c>
    </row>
    <row r="42" spans="1:32" ht="15.75" hidden="1">
      <c r="A42" s="2"/>
      <c r="B42" s="14"/>
      <c r="C42" s="15">
        <f t="shared" si="0"/>
        <v>0</v>
      </c>
      <c r="D42" s="15"/>
      <c r="E42" s="15"/>
      <c r="F42" s="15"/>
      <c r="G42" s="15"/>
      <c r="H42" s="15"/>
      <c r="I42" s="15"/>
      <c r="J42" s="15"/>
      <c r="K42" s="15"/>
      <c r="L42" s="164">
        <f t="shared" si="1"/>
        <v>0</v>
      </c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33">
        <f t="shared" si="2"/>
        <v>0</v>
      </c>
    </row>
    <row r="43" spans="1:32" s="13" customFormat="1" ht="28.5" customHeight="1" hidden="1">
      <c r="A43" s="16"/>
      <c r="B43" s="14"/>
      <c r="C43" s="17">
        <f t="shared" si="0"/>
        <v>0</v>
      </c>
      <c r="D43" s="17"/>
      <c r="E43" s="17"/>
      <c r="F43" s="17"/>
      <c r="G43" s="17"/>
      <c r="H43" s="17"/>
      <c r="I43" s="17"/>
      <c r="J43" s="17"/>
      <c r="K43" s="17"/>
      <c r="L43" s="164">
        <f t="shared" si="1"/>
        <v>0</v>
      </c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33">
        <f t="shared" si="2"/>
        <v>0</v>
      </c>
    </row>
    <row r="44" spans="1:32" ht="30" customHeight="1" hidden="1">
      <c r="A44" s="2"/>
      <c r="B44" s="14"/>
      <c r="C44" s="15">
        <f t="shared" si="0"/>
        <v>0</v>
      </c>
      <c r="D44" s="15"/>
      <c r="E44" s="15"/>
      <c r="F44" s="15"/>
      <c r="G44" s="15"/>
      <c r="H44" s="15"/>
      <c r="I44" s="15"/>
      <c r="J44" s="15"/>
      <c r="K44" s="15"/>
      <c r="L44" s="164">
        <f t="shared" si="1"/>
        <v>0</v>
      </c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33">
        <f t="shared" si="2"/>
        <v>0</v>
      </c>
    </row>
    <row r="45" spans="1:32" ht="27" customHeight="1" hidden="1">
      <c r="A45" s="2"/>
      <c r="B45" s="14"/>
      <c r="C45" s="15">
        <f t="shared" si="0"/>
        <v>0</v>
      </c>
      <c r="D45" s="15"/>
      <c r="E45" s="15"/>
      <c r="F45" s="15"/>
      <c r="G45" s="15"/>
      <c r="H45" s="15"/>
      <c r="I45" s="15"/>
      <c r="J45" s="15"/>
      <c r="K45" s="15"/>
      <c r="L45" s="164">
        <f t="shared" si="1"/>
        <v>0</v>
      </c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33">
        <f t="shared" si="2"/>
        <v>0</v>
      </c>
    </row>
    <row r="46" spans="1:32" ht="32.25" customHeight="1" hidden="1">
      <c r="A46" s="2"/>
      <c r="B46" s="14"/>
      <c r="C46" s="15">
        <f t="shared" si="0"/>
        <v>0</v>
      </c>
      <c r="D46" s="15"/>
      <c r="E46" s="15"/>
      <c r="F46" s="15"/>
      <c r="G46" s="15"/>
      <c r="H46" s="15"/>
      <c r="I46" s="15"/>
      <c r="J46" s="15"/>
      <c r="K46" s="15"/>
      <c r="L46" s="164">
        <f t="shared" si="1"/>
        <v>0</v>
      </c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33">
        <f t="shared" si="2"/>
        <v>0</v>
      </c>
    </row>
    <row r="47" spans="1:32" s="35" customFormat="1" ht="24" customHeight="1">
      <c r="A47" s="264" t="s">
        <v>122</v>
      </c>
      <c r="B47" s="265"/>
      <c r="C47" s="177">
        <f>SUM(C13:C46)</f>
        <v>3624</v>
      </c>
      <c r="D47" s="182">
        <f>SUM(D13:D46)</f>
        <v>3326</v>
      </c>
      <c r="E47" s="177">
        <f aca="true" t="shared" si="4" ref="E47:K47">SUM(E13:E46)</f>
        <v>688</v>
      </c>
      <c r="F47" s="177">
        <f t="shared" si="4"/>
        <v>245</v>
      </c>
      <c r="G47" s="177">
        <f t="shared" si="4"/>
        <v>32</v>
      </c>
      <c r="H47" s="177">
        <f t="shared" si="4"/>
        <v>51</v>
      </c>
      <c r="I47" s="177">
        <f t="shared" si="4"/>
        <v>8</v>
      </c>
      <c r="J47" s="177">
        <f t="shared" si="4"/>
        <v>2</v>
      </c>
      <c r="K47" s="177">
        <f t="shared" si="4"/>
        <v>1</v>
      </c>
      <c r="L47" s="178">
        <f>SUM(M47,N47,R47,S47,W47,X47,AB47,AC47,AD47,AE47)</f>
        <v>5202</v>
      </c>
      <c r="M47" s="177">
        <f aca="true" t="shared" si="5" ref="M47:R47">SUM(M13:M46)</f>
        <v>1881</v>
      </c>
      <c r="N47" s="177">
        <f t="shared" si="5"/>
        <v>115</v>
      </c>
      <c r="O47" s="177">
        <f t="shared" si="5"/>
        <v>115</v>
      </c>
      <c r="P47" s="177">
        <f t="shared" si="5"/>
        <v>115</v>
      </c>
      <c r="Q47" s="177">
        <f t="shared" si="5"/>
        <v>484</v>
      </c>
      <c r="R47" s="177">
        <f t="shared" si="5"/>
        <v>2775</v>
      </c>
      <c r="S47" s="177"/>
      <c r="T47" s="177"/>
      <c r="U47" s="177"/>
      <c r="V47" s="177">
        <f>SUM(V13:V46)</f>
        <v>545</v>
      </c>
      <c r="W47" s="177">
        <f>SUM(W13:W46)</f>
        <v>139</v>
      </c>
      <c r="X47" s="177"/>
      <c r="Y47" s="177"/>
      <c r="Z47" s="177"/>
      <c r="AA47" s="177"/>
      <c r="AB47" s="177">
        <f>SUM(AB13:AB46)</f>
        <v>74</v>
      </c>
      <c r="AC47" s="177">
        <f>SUM(AC13:AC46)</f>
        <v>36</v>
      </c>
      <c r="AD47" s="177">
        <f>SUM(AD13:AD46)</f>
        <v>180</v>
      </c>
      <c r="AE47" s="177">
        <f>SUM(AE13:AE46)</f>
        <v>2</v>
      </c>
      <c r="AF47" s="179">
        <f>N47+S47+X47</f>
        <v>115</v>
      </c>
    </row>
    <row r="48" spans="1:32" s="13" customFormat="1" ht="14.25" customHeight="1">
      <c r="A48" s="24"/>
      <c r="B48" s="24"/>
      <c r="C48" s="25"/>
      <c r="D48" s="25"/>
      <c r="E48" s="25"/>
      <c r="F48" s="25"/>
      <c r="G48" s="25"/>
      <c r="H48" s="25"/>
      <c r="I48" s="25"/>
      <c r="J48" s="25"/>
      <c r="K48" s="25"/>
      <c r="L48" s="203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9"/>
    </row>
    <row r="49" spans="2:30" ht="15.75">
      <c r="B49" s="262"/>
      <c r="C49" s="262"/>
      <c r="D49" s="262"/>
      <c r="L49" s="33"/>
      <c r="Q49" s="200"/>
      <c r="R49" s="196" t="s">
        <v>110</v>
      </c>
      <c r="S49" s="196"/>
      <c r="V49" s="261"/>
      <c r="W49" s="261"/>
      <c r="X49" s="261"/>
      <c r="Y49" s="261"/>
      <c r="Z49" s="261"/>
      <c r="AA49" s="261"/>
      <c r="AB49" s="261"/>
      <c r="AC49" s="261"/>
      <c r="AD49" s="261"/>
    </row>
    <row r="50" spans="2:30" ht="15.75">
      <c r="B50" s="32"/>
      <c r="C50" s="32"/>
      <c r="D50" s="32"/>
      <c r="E50" s="33"/>
      <c r="Q50" s="200"/>
      <c r="R50" s="196" t="s">
        <v>134</v>
      </c>
      <c r="S50" s="196"/>
      <c r="V50" s="261"/>
      <c r="W50" s="261"/>
      <c r="X50" s="261"/>
      <c r="Y50" s="261"/>
      <c r="Z50" s="261"/>
      <c r="AA50" s="261"/>
      <c r="AB50" s="261"/>
      <c r="AC50" s="261"/>
      <c r="AD50" s="261"/>
    </row>
    <row r="51" spans="2:19" ht="15.75">
      <c r="B51" s="27"/>
      <c r="G51" s="113"/>
      <c r="Q51" s="200"/>
      <c r="R51" s="200"/>
      <c r="S51" s="200"/>
    </row>
    <row r="52" spans="7:19" ht="15.75">
      <c r="G52" s="114"/>
      <c r="Q52" s="200"/>
      <c r="R52" s="200"/>
      <c r="S52" s="200"/>
    </row>
    <row r="53" spans="7:19" ht="15.75">
      <c r="G53" s="114"/>
      <c r="Q53" s="200"/>
      <c r="R53" s="200"/>
      <c r="S53" s="200"/>
    </row>
    <row r="54" spans="17:30" ht="15.75">
      <c r="Q54" s="200"/>
      <c r="R54" s="200"/>
      <c r="S54" s="200"/>
      <c r="V54" s="7"/>
      <c r="W54" s="7"/>
      <c r="X54" s="7"/>
      <c r="Y54" s="7"/>
      <c r="Z54" s="7"/>
      <c r="AA54" s="7"/>
      <c r="AB54" s="7"/>
      <c r="AC54" s="7"/>
      <c r="AD54" s="7"/>
    </row>
    <row r="55" spans="17:19" ht="15.75">
      <c r="Q55" s="200"/>
      <c r="R55" s="200"/>
      <c r="S55" s="200"/>
    </row>
    <row r="56" spans="2:19" ht="15.75">
      <c r="B56" s="115"/>
      <c r="Q56" s="200"/>
      <c r="R56" s="200"/>
      <c r="S56" s="200"/>
    </row>
    <row r="57" spans="17:19" ht="15.75">
      <c r="Q57" s="213" t="s">
        <v>170</v>
      </c>
      <c r="R57" s="213"/>
      <c r="S57" s="213"/>
    </row>
    <row r="58" ht="12.75">
      <c r="B58" s="6"/>
    </row>
    <row r="78" ht="12.75">
      <c r="G78" s="9"/>
    </row>
  </sheetData>
  <sheetProtection/>
  <mergeCells count="45">
    <mergeCell ref="A1:H1"/>
    <mergeCell ref="A2:H2"/>
    <mergeCell ref="U2:AC2"/>
    <mergeCell ref="A4:C4"/>
    <mergeCell ref="U4:AC4"/>
    <mergeCell ref="AD9:AD11"/>
    <mergeCell ref="A8:A11"/>
    <mergeCell ref="B8:B11"/>
    <mergeCell ref="C9:C11"/>
    <mergeCell ref="D10:D11"/>
    <mergeCell ref="W10:W11"/>
    <mergeCell ref="AA10:AA11"/>
    <mergeCell ref="AB9:AB11"/>
    <mergeCell ref="X10:Z10"/>
    <mergeCell ref="W9:AA9"/>
    <mergeCell ref="V49:AD49"/>
    <mergeCell ref="N10:P10"/>
    <mergeCell ref="H10:H11"/>
    <mergeCell ref="I10:I11"/>
    <mergeCell ref="J10:J11"/>
    <mergeCell ref="K10:K11"/>
    <mergeCell ref="L9:L11"/>
    <mergeCell ref="AC9:AC11"/>
    <mergeCell ref="Q10:Q11"/>
    <mergeCell ref="R10:R11"/>
    <mergeCell ref="L8:AE8"/>
    <mergeCell ref="E10:E11"/>
    <mergeCell ref="F10:F11"/>
    <mergeCell ref="G10:G11"/>
    <mergeCell ref="AE9:AE11"/>
    <mergeCell ref="V10:V11"/>
    <mergeCell ref="S10:U10"/>
    <mergeCell ref="M9:Q9"/>
    <mergeCell ref="R9:V9"/>
    <mergeCell ref="M10:M11"/>
    <mergeCell ref="Q57:S57"/>
    <mergeCell ref="V50:AD50"/>
    <mergeCell ref="B49:D49"/>
    <mergeCell ref="A6:AD6"/>
    <mergeCell ref="A47:B47"/>
    <mergeCell ref="C8:K8"/>
    <mergeCell ref="J9:K9"/>
    <mergeCell ref="D9:E9"/>
    <mergeCell ref="F9:G9"/>
    <mergeCell ref="H9:I9"/>
  </mergeCells>
  <printOptions/>
  <pageMargins left="0.19" right="0.17" top="0.22" bottom="0.2" header="0.37" footer="0.21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44"/>
  <sheetViews>
    <sheetView zoomScalePageLayoutView="0" workbookViewId="0" topLeftCell="A4">
      <pane xSplit="2" ySplit="7" topLeftCell="F35" activePane="bottomRight" state="frozen"/>
      <selection pane="topLeft" activeCell="A4" sqref="A4"/>
      <selection pane="topRight" activeCell="C4" sqref="C4"/>
      <selection pane="bottomLeft" activeCell="A11" sqref="A11"/>
      <selection pane="bottomRight" activeCell="L36" sqref="L36:N36"/>
    </sheetView>
  </sheetViews>
  <sheetFormatPr defaultColWidth="9.140625" defaultRowHeight="12.75"/>
  <cols>
    <col min="1" max="1" width="4.28125" style="46" customWidth="1"/>
    <col min="2" max="2" width="7.140625" style="45" customWidth="1"/>
    <col min="3" max="3" width="9.140625" style="61" customWidth="1"/>
    <col min="4" max="4" width="8.28125" style="62" customWidth="1"/>
    <col min="5" max="5" width="6.57421875" style="62" customWidth="1"/>
    <col min="6" max="6" width="7.421875" style="61" customWidth="1"/>
    <col min="7" max="7" width="6.00390625" style="46" customWidth="1"/>
    <col min="8" max="8" width="8.7109375" style="61" customWidth="1"/>
    <col min="9" max="9" width="6.00390625" style="46" customWidth="1"/>
    <col min="10" max="10" width="12.57421875" style="45" customWidth="1"/>
    <col min="11" max="11" width="12.140625" style="45" customWidth="1"/>
    <col min="12" max="12" width="5.7109375" style="46" customWidth="1"/>
    <col min="13" max="13" width="12.00390625" style="45" customWidth="1"/>
    <col min="14" max="14" width="6.00390625" style="46" customWidth="1"/>
    <col min="15" max="15" width="10.7109375" style="45" customWidth="1"/>
    <col min="16" max="16" width="6.00390625" style="46" customWidth="1"/>
    <col min="17" max="17" width="10.7109375" style="45" customWidth="1"/>
    <col min="18" max="18" width="6.00390625" style="62" customWidth="1"/>
    <col min="19" max="19" width="13.28125" style="45" customWidth="1"/>
    <col min="20" max="20" width="11.140625" style="45" customWidth="1"/>
    <col min="21" max="21" width="4.28125" style="45" customWidth="1"/>
    <col min="22" max="22" width="10.7109375" style="45" bestFit="1" customWidth="1"/>
    <col min="23" max="23" width="4.7109375" style="45" customWidth="1"/>
    <col min="24" max="24" width="4.421875" style="45" customWidth="1"/>
    <col min="25" max="25" width="5.28125" style="45" customWidth="1"/>
    <col min="26" max="26" width="6.8515625" style="45" customWidth="1"/>
    <col min="27" max="27" width="5.421875" style="45" customWidth="1"/>
    <col min="28" max="16384" width="9.140625" style="45" customWidth="1"/>
  </cols>
  <sheetData>
    <row r="1" spans="1:31" ht="15.75">
      <c r="A1" s="224" t="s">
        <v>140</v>
      </c>
      <c r="B1" s="224"/>
      <c r="C1" s="224"/>
      <c r="D1" s="224"/>
      <c r="E1" s="224"/>
      <c r="F1" s="143"/>
      <c r="G1" s="143"/>
      <c r="H1" s="143"/>
      <c r="I1" s="5"/>
      <c r="J1" s="5"/>
      <c r="K1" s="5"/>
      <c r="L1" s="224" t="s">
        <v>0</v>
      </c>
      <c r="M1" s="224"/>
      <c r="N1" s="224"/>
      <c r="O1" s="224"/>
      <c r="P1" s="224"/>
      <c r="Q1" s="224"/>
      <c r="R1" s="224"/>
      <c r="S1" s="5"/>
      <c r="T1" s="5"/>
      <c r="AD1" s="8"/>
      <c r="AE1" s="8"/>
    </row>
    <row r="2" spans="1:31" ht="15.75">
      <c r="A2" s="224" t="s">
        <v>110</v>
      </c>
      <c r="B2" s="224"/>
      <c r="C2" s="224"/>
      <c r="D2" s="224"/>
      <c r="E2" s="224"/>
      <c r="F2" s="143"/>
      <c r="G2" s="143"/>
      <c r="H2" s="143"/>
      <c r="I2" s="5"/>
      <c r="J2" s="5"/>
      <c r="K2" s="5"/>
      <c r="L2" s="224" t="s">
        <v>1</v>
      </c>
      <c r="M2" s="224"/>
      <c r="N2" s="224"/>
      <c r="O2" s="224"/>
      <c r="P2" s="224"/>
      <c r="Q2" s="224"/>
      <c r="R2" s="224"/>
      <c r="S2" s="145"/>
      <c r="T2" s="145"/>
      <c r="AD2" s="59"/>
      <c r="AE2" s="62"/>
    </row>
    <row r="3" spans="1:31" s="46" customFormat="1" ht="15.75">
      <c r="A3" s="128"/>
      <c r="B3" s="128"/>
      <c r="C3" s="128"/>
      <c r="D3" s="128"/>
      <c r="E3" s="128"/>
      <c r="F3" s="133"/>
      <c r="G3" s="5"/>
      <c r="H3" s="5"/>
      <c r="I3" s="5"/>
      <c r="J3" s="5"/>
      <c r="K3" s="5"/>
      <c r="L3" s="132"/>
      <c r="M3" s="132"/>
      <c r="N3" s="133"/>
      <c r="O3" s="133"/>
      <c r="P3" s="132"/>
      <c r="Q3" s="5"/>
      <c r="R3" s="5"/>
      <c r="S3" s="5"/>
      <c r="T3" s="5"/>
      <c r="AD3" s="68"/>
      <c r="AE3" s="62"/>
    </row>
    <row r="4" spans="1:31" s="46" customFormat="1" ht="15.75">
      <c r="A4" s="209"/>
      <c r="B4" s="209"/>
      <c r="C4" s="209"/>
      <c r="D4" s="144"/>
      <c r="E4" s="5"/>
      <c r="F4" s="5"/>
      <c r="G4" s="5"/>
      <c r="H4" s="5"/>
      <c r="I4" s="5"/>
      <c r="J4" s="5"/>
      <c r="K4" s="5"/>
      <c r="L4" s="214" t="s">
        <v>141</v>
      </c>
      <c r="M4" s="214"/>
      <c r="N4" s="214"/>
      <c r="O4" s="214"/>
      <c r="P4" s="214"/>
      <c r="Q4" s="214"/>
      <c r="R4" s="214"/>
      <c r="S4" s="147"/>
      <c r="T4" s="147"/>
      <c r="AE4" s="62"/>
    </row>
    <row r="5" spans="8:18" s="46" customFormat="1" ht="15">
      <c r="H5" s="62"/>
      <c r="J5" s="62"/>
      <c r="K5" s="62"/>
      <c r="L5" s="66"/>
      <c r="M5" s="66"/>
      <c r="N5" s="64"/>
      <c r="O5" s="62"/>
      <c r="P5" s="62"/>
      <c r="Q5" s="62"/>
      <c r="R5" s="62"/>
    </row>
    <row r="6" spans="1:27" ht="19.5">
      <c r="A6" s="258" t="s">
        <v>120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47"/>
      <c r="T6" s="47"/>
      <c r="U6" s="47"/>
      <c r="V6" s="47"/>
      <c r="W6" s="47"/>
      <c r="X6" s="47"/>
      <c r="Y6" s="47"/>
      <c r="Z6" s="47"/>
      <c r="AA6" s="47"/>
    </row>
    <row r="8" spans="1:27" s="70" customFormat="1" ht="26.25" customHeight="1">
      <c r="A8" s="210" t="s">
        <v>2</v>
      </c>
      <c r="B8" s="211" t="s">
        <v>103</v>
      </c>
      <c r="C8" s="207" t="s">
        <v>166</v>
      </c>
      <c r="D8" s="218" t="s">
        <v>64</v>
      </c>
      <c r="E8" s="218"/>
      <c r="F8" s="218"/>
      <c r="G8" s="218"/>
      <c r="H8" s="218"/>
      <c r="I8" s="218"/>
      <c r="J8" s="249" t="s">
        <v>68</v>
      </c>
      <c r="K8" s="250"/>
      <c r="L8" s="250"/>
      <c r="M8" s="250"/>
      <c r="N8" s="250"/>
      <c r="O8" s="250"/>
      <c r="P8" s="250"/>
      <c r="Q8" s="250"/>
      <c r="R8" s="251"/>
      <c r="S8" s="93"/>
      <c r="T8" s="93"/>
      <c r="U8" s="93"/>
      <c r="V8" s="93"/>
      <c r="W8" s="93"/>
      <c r="X8" s="93"/>
      <c r="Y8" s="93"/>
      <c r="Z8" s="93"/>
      <c r="AA8" s="93"/>
    </row>
    <row r="9" spans="1:27" s="72" customFormat="1" ht="99.75" customHeight="1">
      <c r="A9" s="208"/>
      <c r="B9" s="212"/>
      <c r="C9" s="227"/>
      <c r="D9" s="73" t="s">
        <v>61</v>
      </c>
      <c r="E9" s="73" t="s">
        <v>17</v>
      </c>
      <c r="F9" s="73" t="s">
        <v>62</v>
      </c>
      <c r="G9" s="36" t="s">
        <v>17</v>
      </c>
      <c r="H9" s="73" t="s">
        <v>63</v>
      </c>
      <c r="I9" s="36" t="s">
        <v>17</v>
      </c>
      <c r="J9" s="36" t="s">
        <v>65</v>
      </c>
      <c r="K9" s="36" t="s">
        <v>66</v>
      </c>
      <c r="L9" s="36" t="s">
        <v>17</v>
      </c>
      <c r="M9" s="36" t="s">
        <v>172</v>
      </c>
      <c r="N9" s="36" t="s">
        <v>17</v>
      </c>
      <c r="O9" s="36" t="s">
        <v>69</v>
      </c>
      <c r="P9" s="36" t="s">
        <v>17</v>
      </c>
      <c r="Q9" s="94" t="s">
        <v>67</v>
      </c>
      <c r="R9" s="73" t="s">
        <v>17</v>
      </c>
      <c r="S9" s="95"/>
      <c r="T9" s="95"/>
      <c r="U9" s="95"/>
      <c r="V9" s="95"/>
      <c r="W9" s="95"/>
      <c r="X9" s="95"/>
      <c r="Y9" s="95"/>
      <c r="Z9" s="95"/>
      <c r="AA9" s="95"/>
    </row>
    <row r="10" spans="1:27" s="72" customFormat="1" ht="49.5" customHeight="1">
      <c r="A10" s="39">
        <v>1</v>
      </c>
      <c r="B10" s="39">
        <v>2</v>
      </c>
      <c r="C10" s="40">
        <v>3</v>
      </c>
      <c r="D10" s="40">
        <v>4</v>
      </c>
      <c r="E10" s="41" t="s">
        <v>78</v>
      </c>
      <c r="F10" s="40">
        <v>6</v>
      </c>
      <c r="G10" s="75" t="s">
        <v>79</v>
      </c>
      <c r="H10" s="40">
        <v>8</v>
      </c>
      <c r="I10" s="75" t="s">
        <v>80</v>
      </c>
      <c r="J10" s="75" t="s">
        <v>111</v>
      </c>
      <c r="K10" s="39">
        <v>11</v>
      </c>
      <c r="L10" s="75" t="s">
        <v>81</v>
      </c>
      <c r="M10" s="39">
        <v>13</v>
      </c>
      <c r="N10" s="75" t="s">
        <v>82</v>
      </c>
      <c r="O10" s="39">
        <v>15</v>
      </c>
      <c r="P10" s="75" t="s">
        <v>83</v>
      </c>
      <c r="Q10" s="39">
        <v>17</v>
      </c>
      <c r="R10" s="41" t="s">
        <v>84</v>
      </c>
      <c r="S10" s="95"/>
      <c r="T10" s="95"/>
      <c r="U10" s="95"/>
      <c r="V10" s="95"/>
      <c r="W10" s="95"/>
      <c r="X10" s="95"/>
      <c r="Y10" s="95"/>
      <c r="Z10" s="95"/>
      <c r="AA10" s="95"/>
    </row>
    <row r="11" spans="1:27" s="98" customFormat="1" ht="22.5" customHeight="1">
      <c r="A11" s="109">
        <v>1</v>
      </c>
      <c r="B11" s="152" t="s">
        <v>142</v>
      </c>
      <c r="C11" s="135">
        <v>3044</v>
      </c>
      <c r="D11" s="156">
        <v>1416</v>
      </c>
      <c r="E11" s="157">
        <f aca="true" t="shared" si="0" ref="E11:E17">D11/C11</f>
        <v>0.4651773981603154</v>
      </c>
      <c r="F11" s="156">
        <f>C11-D11</f>
        <v>1628</v>
      </c>
      <c r="G11" s="158">
        <f aca="true" t="shared" si="1" ref="G11:G17">F11/C11</f>
        <v>0.5348226018396847</v>
      </c>
      <c r="H11" s="156">
        <v>1628</v>
      </c>
      <c r="I11" s="158">
        <f aca="true" t="shared" si="2" ref="I11:I17">H11/F11</f>
        <v>1</v>
      </c>
      <c r="J11" s="159">
        <f aca="true" t="shared" si="3" ref="J11:J17">H11*12000</f>
        <v>19536000</v>
      </c>
      <c r="K11" s="156">
        <f>J11*40%</f>
        <v>7814400</v>
      </c>
      <c r="L11" s="158">
        <f aca="true" t="shared" si="4" ref="L11:L17">K11/J11</f>
        <v>0.4</v>
      </c>
      <c r="M11" s="156">
        <f>J11*40%</f>
        <v>7814400</v>
      </c>
      <c r="N11" s="158">
        <f aca="true" t="shared" si="5" ref="N11:N17">M11/J11</f>
        <v>0.4</v>
      </c>
      <c r="O11" s="156">
        <f>J11*10%</f>
        <v>1953600</v>
      </c>
      <c r="P11" s="158">
        <f aca="true" t="shared" si="6" ref="P11:P17">O11/J11</f>
        <v>0.1</v>
      </c>
      <c r="Q11" s="156">
        <f>J11*10%</f>
        <v>1953600</v>
      </c>
      <c r="R11" s="157">
        <f aca="true" t="shared" si="7" ref="R11:R17">Q11/J11</f>
        <v>0.1</v>
      </c>
      <c r="S11" s="96">
        <f aca="true" t="shared" si="8" ref="S11:S33">SUM(K11,M11,O11,Q11)</f>
        <v>19536000</v>
      </c>
      <c r="T11" s="96">
        <f>S11-J11</f>
        <v>0</v>
      </c>
      <c r="U11" s="97"/>
      <c r="V11" s="97"/>
      <c r="W11" s="97"/>
      <c r="X11" s="97"/>
      <c r="Y11" s="97"/>
      <c r="Z11" s="97"/>
      <c r="AA11" s="97"/>
    </row>
    <row r="12" spans="1:27" s="101" customFormat="1" ht="22.5" customHeight="1">
      <c r="A12" s="109">
        <v>2</v>
      </c>
      <c r="B12" s="152" t="s">
        <v>143</v>
      </c>
      <c r="C12" s="135">
        <v>3747</v>
      </c>
      <c r="D12" s="156">
        <v>2756</v>
      </c>
      <c r="E12" s="157">
        <f t="shared" si="0"/>
        <v>0.7355217507339205</v>
      </c>
      <c r="F12" s="156">
        <f aca="true" t="shared" si="9" ref="F12:F33">C12-D12</f>
        <v>991</v>
      </c>
      <c r="G12" s="157">
        <f t="shared" si="1"/>
        <v>0.26447824926607955</v>
      </c>
      <c r="H12" s="156">
        <v>991</v>
      </c>
      <c r="I12" s="157">
        <f t="shared" si="2"/>
        <v>1</v>
      </c>
      <c r="J12" s="156">
        <f t="shared" si="3"/>
        <v>11892000</v>
      </c>
      <c r="K12" s="156">
        <f>J12*40%</f>
        <v>4756800</v>
      </c>
      <c r="L12" s="157">
        <f t="shared" si="4"/>
        <v>0.4</v>
      </c>
      <c r="M12" s="156">
        <f>J12*40%</f>
        <v>4756800</v>
      </c>
      <c r="N12" s="157">
        <f t="shared" si="5"/>
        <v>0.4</v>
      </c>
      <c r="O12" s="156">
        <f>J12*10%</f>
        <v>1189200</v>
      </c>
      <c r="P12" s="157">
        <f t="shared" si="6"/>
        <v>0.1</v>
      </c>
      <c r="Q12" s="156">
        <f>J12*10%</f>
        <v>1189200</v>
      </c>
      <c r="R12" s="157">
        <f t="shared" si="7"/>
        <v>0.1</v>
      </c>
      <c r="S12" s="96">
        <f t="shared" si="8"/>
        <v>11892000</v>
      </c>
      <c r="T12" s="99">
        <f aca="true" t="shared" si="10" ref="T12:T34">S12-J12</f>
        <v>0</v>
      </c>
      <c r="U12" s="100"/>
      <c r="V12" s="100"/>
      <c r="W12" s="100"/>
      <c r="X12" s="100"/>
      <c r="Y12" s="100"/>
      <c r="Z12" s="100"/>
      <c r="AA12" s="100"/>
    </row>
    <row r="13" spans="1:27" s="98" customFormat="1" ht="22.5" customHeight="1">
      <c r="A13" s="109">
        <v>3</v>
      </c>
      <c r="B13" s="152" t="s">
        <v>144</v>
      </c>
      <c r="C13" s="135">
        <v>3572</v>
      </c>
      <c r="D13" s="156">
        <v>2322</v>
      </c>
      <c r="E13" s="157">
        <f t="shared" si="0"/>
        <v>0.6500559910414334</v>
      </c>
      <c r="F13" s="156">
        <f t="shared" si="9"/>
        <v>1250</v>
      </c>
      <c r="G13" s="158">
        <f t="shared" si="1"/>
        <v>0.34994400895856664</v>
      </c>
      <c r="H13" s="156">
        <v>1250</v>
      </c>
      <c r="I13" s="158">
        <f t="shared" si="2"/>
        <v>1</v>
      </c>
      <c r="J13" s="159">
        <f t="shared" si="3"/>
        <v>15000000</v>
      </c>
      <c r="K13" s="156">
        <f aca="true" t="shared" si="11" ref="K13:K26">J13*40%</f>
        <v>6000000</v>
      </c>
      <c r="L13" s="158">
        <f t="shared" si="4"/>
        <v>0.4</v>
      </c>
      <c r="M13" s="156">
        <f>J13*40%</f>
        <v>6000000</v>
      </c>
      <c r="N13" s="158">
        <f t="shared" si="5"/>
        <v>0.4</v>
      </c>
      <c r="O13" s="156">
        <f>J13*10%</f>
        <v>1500000</v>
      </c>
      <c r="P13" s="158">
        <f t="shared" si="6"/>
        <v>0.1</v>
      </c>
      <c r="Q13" s="156">
        <f aca="true" t="shared" si="12" ref="Q13:Q32">J13*10%</f>
        <v>1500000</v>
      </c>
      <c r="R13" s="157">
        <f t="shared" si="7"/>
        <v>0.1</v>
      </c>
      <c r="S13" s="96">
        <f t="shared" si="8"/>
        <v>15000000</v>
      </c>
      <c r="T13" s="96">
        <f t="shared" si="10"/>
        <v>0</v>
      </c>
      <c r="U13" s="97"/>
      <c r="V13" s="97"/>
      <c r="W13" s="97"/>
      <c r="X13" s="97"/>
      <c r="Y13" s="97"/>
      <c r="Z13" s="97"/>
      <c r="AA13" s="97"/>
    </row>
    <row r="14" spans="1:27" s="98" customFormat="1" ht="22.5" customHeight="1">
      <c r="A14" s="109">
        <v>4</v>
      </c>
      <c r="B14" s="152" t="s">
        <v>145</v>
      </c>
      <c r="C14" s="135">
        <v>4812</v>
      </c>
      <c r="D14" s="156">
        <v>3607</v>
      </c>
      <c r="E14" s="157">
        <f t="shared" si="0"/>
        <v>0.7495843724023276</v>
      </c>
      <c r="F14" s="156">
        <f t="shared" si="9"/>
        <v>1205</v>
      </c>
      <c r="G14" s="158">
        <f t="shared" si="1"/>
        <v>0.2504156275976725</v>
      </c>
      <c r="H14" s="156">
        <v>1087</v>
      </c>
      <c r="I14" s="158">
        <f t="shared" si="2"/>
        <v>0.9020746887966805</v>
      </c>
      <c r="J14" s="159">
        <f t="shared" si="3"/>
        <v>13044000</v>
      </c>
      <c r="K14" s="156">
        <v>5076000</v>
      </c>
      <c r="L14" s="158">
        <f t="shared" si="4"/>
        <v>0.3891444342226311</v>
      </c>
      <c r="M14" s="159">
        <v>5076000</v>
      </c>
      <c r="N14" s="158">
        <f t="shared" si="5"/>
        <v>0.3891444342226311</v>
      </c>
      <c r="O14" s="156">
        <v>1446000</v>
      </c>
      <c r="P14" s="158">
        <f t="shared" si="6"/>
        <v>0.11085556577736891</v>
      </c>
      <c r="Q14" s="156">
        <v>1446000</v>
      </c>
      <c r="R14" s="157">
        <f t="shared" si="7"/>
        <v>0.11085556577736891</v>
      </c>
      <c r="S14" s="96">
        <f t="shared" si="8"/>
        <v>13044000</v>
      </c>
      <c r="T14" s="96">
        <f t="shared" si="10"/>
        <v>0</v>
      </c>
      <c r="U14" s="97"/>
      <c r="V14" s="97"/>
      <c r="W14" s="97"/>
      <c r="X14" s="97"/>
      <c r="Y14" s="97"/>
      <c r="Z14" s="97"/>
      <c r="AA14" s="97"/>
    </row>
    <row r="15" spans="1:20" s="101" customFormat="1" ht="22.5" customHeight="1">
      <c r="A15" s="109">
        <v>5</v>
      </c>
      <c r="B15" s="152" t="s">
        <v>146</v>
      </c>
      <c r="C15" s="135">
        <v>4241</v>
      </c>
      <c r="D15" s="156">
        <v>2033</v>
      </c>
      <c r="E15" s="157">
        <f t="shared" si="0"/>
        <v>0.47936807356755484</v>
      </c>
      <c r="F15" s="156">
        <f t="shared" si="9"/>
        <v>2208</v>
      </c>
      <c r="G15" s="157">
        <f t="shared" si="1"/>
        <v>0.5206319264324452</v>
      </c>
      <c r="H15" s="156">
        <v>2208</v>
      </c>
      <c r="I15" s="157">
        <f t="shared" si="2"/>
        <v>1</v>
      </c>
      <c r="J15" s="159">
        <f t="shared" si="3"/>
        <v>26496000</v>
      </c>
      <c r="K15" s="156">
        <f t="shared" si="11"/>
        <v>10598400</v>
      </c>
      <c r="L15" s="157">
        <f t="shared" si="4"/>
        <v>0.4</v>
      </c>
      <c r="M15" s="159">
        <f aca="true" t="shared" si="13" ref="M15:M26">J15*40%</f>
        <v>10598400</v>
      </c>
      <c r="N15" s="157">
        <f t="shared" si="5"/>
        <v>0.4</v>
      </c>
      <c r="O15" s="156">
        <f aca="true" t="shared" si="14" ref="O15:O32">J15*10%</f>
        <v>2649600</v>
      </c>
      <c r="P15" s="157">
        <f t="shared" si="6"/>
        <v>0.1</v>
      </c>
      <c r="Q15" s="156">
        <f t="shared" si="12"/>
        <v>2649600</v>
      </c>
      <c r="R15" s="157">
        <f t="shared" si="7"/>
        <v>0.1</v>
      </c>
      <c r="S15" s="96">
        <f t="shared" si="8"/>
        <v>26496000</v>
      </c>
      <c r="T15" s="96">
        <f t="shared" si="10"/>
        <v>0</v>
      </c>
    </row>
    <row r="16" spans="1:20" s="98" customFormat="1" ht="22.5" customHeight="1">
      <c r="A16" s="109">
        <v>6</v>
      </c>
      <c r="B16" s="152" t="s">
        <v>147</v>
      </c>
      <c r="C16" s="135">
        <v>4716</v>
      </c>
      <c r="D16" s="156">
        <v>2753</v>
      </c>
      <c r="E16" s="157">
        <f t="shared" si="0"/>
        <v>0.583757421543681</v>
      </c>
      <c r="F16" s="156">
        <f t="shared" si="9"/>
        <v>1963</v>
      </c>
      <c r="G16" s="158">
        <f t="shared" si="1"/>
        <v>0.4162425784563189</v>
      </c>
      <c r="H16" s="156">
        <v>1963</v>
      </c>
      <c r="I16" s="158">
        <f t="shared" si="2"/>
        <v>1</v>
      </c>
      <c r="J16" s="159">
        <f t="shared" si="3"/>
        <v>23556000</v>
      </c>
      <c r="K16" s="156">
        <f t="shared" si="11"/>
        <v>9422400</v>
      </c>
      <c r="L16" s="158">
        <f t="shared" si="4"/>
        <v>0.4</v>
      </c>
      <c r="M16" s="159">
        <f t="shared" si="13"/>
        <v>9422400</v>
      </c>
      <c r="N16" s="158">
        <f t="shared" si="5"/>
        <v>0.4</v>
      </c>
      <c r="O16" s="156">
        <f t="shared" si="14"/>
        <v>2355600</v>
      </c>
      <c r="P16" s="158">
        <f t="shared" si="6"/>
        <v>0.1</v>
      </c>
      <c r="Q16" s="156">
        <f t="shared" si="12"/>
        <v>2355600</v>
      </c>
      <c r="R16" s="157">
        <f t="shared" si="7"/>
        <v>0.1</v>
      </c>
      <c r="S16" s="96">
        <f t="shared" si="8"/>
        <v>23556000</v>
      </c>
      <c r="T16" s="96">
        <f t="shared" si="10"/>
        <v>0</v>
      </c>
    </row>
    <row r="17" spans="1:26" s="98" customFormat="1" ht="22.5" customHeight="1">
      <c r="A17" s="109">
        <v>7</v>
      </c>
      <c r="B17" s="152" t="s">
        <v>148</v>
      </c>
      <c r="C17" s="135">
        <v>2148</v>
      </c>
      <c r="D17" s="156">
        <v>938</v>
      </c>
      <c r="E17" s="157">
        <f t="shared" si="0"/>
        <v>0.4366852886405959</v>
      </c>
      <c r="F17" s="156">
        <f t="shared" si="9"/>
        <v>1210</v>
      </c>
      <c r="G17" s="158">
        <f t="shared" si="1"/>
        <v>0.5633147113594041</v>
      </c>
      <c r="H17" s="156">
        <v>1210</v>
      </c>
      <c r="I17" s="158">
        <f t="shared" si="2"/>
        <v>1</v>
      </c>
      <c r="J17" s="159">
        <f t="shared" si="3"/>
        <v>14520000</v>
      </c>
      <c r="K17" s="156">
        <f t="shared" si="11"/>
        <v>5808000</v>
      </c>
      <c r="L17" s="158">
        <f t="shared" si="4"/>
        <v>0.4</v>
      </c>
      <c r="M17" s="159">
        <f t="shared" si="13"/>
        <v>5808000</v>
      </c>
      <c r="N17" s="158">
        <f t="shared" si="5"/>
        <v>0.4</v>
      </c>
      <c r="O17" s="156">
        <f t="shared" si="14"/>
        <v>1452000</v>
      </c>
      <c r="P17" s="158">
        <f t="shared" si="6"/>
        <v>0.1</v>
      </c>
      <c r="Q17" s="156">
        <f t="shared" si="12"/>
        <v>1452000</v>
      </c>
      <c r="R17" s="157">
        <f t="shared" si="7"/>
        <v>0.1</v>
      </c>
      <c r="S17" s="96">
        <f t="shared" si="8"/>
        <v>14520000</v>
      </c>
      <c r="T17" s="96">
        <f t="shared" si="10"/>
        <v>0</v>
      </c>
      <c r="W17" s="102"/>
      <c r="X17" s="102"/>
      <c r="Y17" s="102"/>
      <c r="Z17" s="102"/>
    </row>
    <row r="18" spans="1:20" s="98" customFormat="1" ht="22.5" customHeight="1">
      <c r="A18" s="109">
        <v>8</v>
      </c>
      <c r="B18" s="152" t="s">
        <v>149</v>
      </c>
      <c r="C18" s="135">
        <v>1317</v>
      </c>
      <c r="D18" s="156">
        <v>368</v>
      </c>
      <c r="E18" s="157">
        <f aca="true" t="shared" si="15" ref="E18:E33">D18/C18</f>
        <v>0.27942293090356873</v>
      </c>
      <c r="F18" s="156">
        <f t="shared" si="9"/>
        <v>949</v>
      </c>
      <c r="G18" s="158">
        <f aca="true" t="shared" si="16" ref="G18:G26">F18/C18</f>
        <v>0.7205770690964313</v>
      </c>
      <c r="H18" s="156">
        <v>949</v>
      </c>
      <c r="I18" s="158">
        <f aca="true" t="shared" si="17" ref="I18:I34">H18/F18</f>
        <v>1</v>
      </c>
      <c r="J18" s="159">
        <f aca="true" t="shared" si="18" ref="J18:J33">H18*12000</f>
        <v>11388000</v>
      </c>
      <c r="K18" s="156">
        <f t="shared" si="11"/>
        <v>4555200</v>
      </c>
      <c r="L18" s="158">
        <f aca="true" t="shared" si="19" ref="L18:L26">K18/J18</f>
        <v>0.4</v>
      </c>
      <c r="M18" s="159">
        <f t="shared" si="13"/>
        <v>4555200</v>
      </c>
      <c r="N18" s="158">
        <f aca="true" t="shared" si="20" ref="N18:N33">M18/J18</f>
        <v>0.4</v>
      </c>
      <c r="O18" s="156">
        <f t="shared" si="14"/>
        <v>1138800</v>
      </c>
      <c r="P18" s="158">
        <f aca="true" t="shared" si="21" ref="P18:P33">O18/J18</f>
        <v>0.1</v>
      </c>
      <c r="Q18" s="156">
        <f t="shared" si="12"/>
        <v>1138800</v>
      </c>
      <c r="R18" s="157">
        <f aca="true" t="shared" si="22" ref="R18:R26">Q18/J18</f>
        <v>0.1</v>
      </c>
      <c r="S18" s="96">
        <f t="shared" si="8"/>
        <v>11388000</v>
      </c>
      <c r="T18" s="96">
        <f t="shared" si="10"/>
        <v>0</v>
      </c>
    </row>
    <row r="19" spans="1:22" s="98" customFormat="1" ht="22.5" customHeight="1">
      <c r="A19" s="109">
        <v>9</v>
      </c>
      <c r="B19" s="152" t="s">
        <v>150</v>
      </c>
      <c r="C19" s="135">
        <v>3477</v>
      </c>
      <c r="D19" s="156">
        <v>1644</v>
      </c>
      <c r="E19" s="157">
        <f t="shared" si="15"/>
        <v>0.4728213977566868</v>
      </c>
      <c r="F19" s="156">
        <f t="shared" si="9"/>
        <v>1833</v>
      </c>
      <c r="G19" s="158">
        <f t="shared" si="16"/>
        <v>0.5271786022433133</v>
      </c>
      <c r="H19" s="156">
        <v>1833</v>
      </c>
      <c r="I19" s="158">
        <f t="shared" si="17"/>
        <v>1</v>
      </c>
      <c r="J19" s="159">
        <f t="shared" si="18"/>
        <v>21996000</v>
      </c>
      <c r="K19" s="156">
        <f t="shared" si="11"/>
        <v>8798400</v>
      </c>
      <c r="L19" s="158">
        <f t="shared" si="19"/>
        <v>0.4</v>
      </c>
      <c r="M19" s="159">
        <f t="shared" si="13"/>
        <v>8798400</v>
      </c>
      <c r="N19" s="158">
        <f t="shared" si="20"/>
        <v>0.4</v>
      </c>
      <c r="O19" s="156">
        <f t="shared" si="14"/>
        <v>2199600</v>
      </c>
      <c r="P19" s="158">
        <f t="shared" si="21"/>
        <v>0.1</v>
      </c>
      <c r="Q19" s="156">
        <f t="shared" si="12"/>
        <v>2199600</v>
      </c>
      <c r="R19" s="157">
        <f t="shared" si="22"/>
        <v>0.1</v>
      </c>
      <c r="S19" s="96">
        <f t="shared" si="8"/>
        <v>21996000</v>
      </c>
      <c r="T19" s="96">
        <f t="shared" si="10"/>
        <v>0</v>
      </c>
      <c r="V19" s="103"/>
    </row>
    <row r="20" spans="1:22" s="98" customFormat="1" ht="22.5" customHeight="1">
      <c r="A20" s="109">
        <v>10</v>
      </c>
      <c r="B20" s="152" t="s">
        <v>151</v>
      </c>
      <c r="C20" s="135">
        <v>2751</v>
      </c>
      <c r="D20" s="156">
        <v>1723</v>
      </c>
      <c r="E20" s="157">
        <f t="shared" si="15"/>
        <v>0.6263177026535806</v>
      </c>
      <c r="F20" s="156">
        <f t="shared" si="9"/>
        <v>1028</v>
      </c>
      <c r="G20" s="158">
        <f t="shared" si="16"/>
        <v>0.3736822973464195</v>
      </c>
      <c r="H20" s="156">
        <v>1028</v>
      </c>
      <c r="I20" s="158">
        <f t="shared" si="17"/>
        <v>1</v>
      </c>
      <c r="J20" s="159">
        <f t="shared" si="18"/>
        <v>12336000</v>
      </c>
      <c r="K20" s="156">
        <f t="shared" si="11"/>
        <v>4934400</v>
      </c>
      <c r="L20" s="158">
        <f t="shared" si="19"/>
        <v>0.4</v>
      </c>
      <c r="M20" s="159">
        <f t="shared" si="13"/>
        <v>4934400</v>
      </c>
      <c r="N20" s="158">
        <f t="shared" si="20"/>
        <v>0.4</v>
      </c>
      <c r="O20" s="156">
        <f t="shared" si="14"/>
        <v>1233600</v>
      </c>
      <c r="P20" s="158">
        <f t="shared" si="21"/>
        <v>0.1</v>
      </c>
      <c r="Q20" s="156">
        <f t="shared" si="12"/>
        <v>1233600</v>
      </c>
      <c r="R20" s="157">
        <f t="shared" si="22"/>
        <v>0.1</v>
      </c>
      <c r="S20" s="96">
        <f t="shared" si="8"/>
        <v>12336000</v>
      </c>
      <c r="T20" s="96">
        <f t="shared" si="10"/>
        <v>0</v>
      </c>
      <c r="V20" s="103"/>
    </row>
    <row r="21" spans="1:20" s="98" customFormat="1" ht="22.5" customHeight="1">
      <c r="A21" s="109">
        <v>11</v>
      </c>
      <c r="B21" s="152" t="s">
        <v>152</v>
      </c>
      <c r="C21" s="135">
        <v>1801</v>
      </c>
      <c r="D21" s="156">
        <v>555</v>
      </c>
      <c r="E21" s="157">
        <f t="shared" si="15"/>
        <v>0.3081621321488062</v>
      </c>
      <c r="F21" s="156">
        <f t="shared" si="9"/>
        <v>1246</v>
      </c>
      <c r="G21" s="158">
        <f t="shared" si="16"/>
        <v>0.6918378678511938</v>
      </c>
      <c r="H21" s="156">
        <v>1127</v>
      </c>
      <c r="I21" s="158">
        <f t="shared" si="17"/>
        <v>0.9044943820224719</v>
      </c>
      <c r="J21" s="159">
        <f t="shared" si="18"/>
        <v>13524000</v>
      </c>
      <c r="K21" s="156">
        <v>5266800</v>
      </c>
      <c r="L21" s="158">
        <f t="shared" si="19"/>
        <v>0.38944099378881986</v>
      </c>
      <c r="M21" s="159">
        <v>5266800</v>
      </c>
      <c r="N21" s="158">
        <f t="shared" si="20"/>
        <v>0.38944099378881986</v>
      </c>
      <c r="O21" s="156">
        <v>1495200</v>
      </c>
      <c r="P21" s="158">
        <f t="shared" si="21"/>
        <v>0.11055900621118013</v>
      </c>
      <c r="Q21" s="156">
        <v>1495200</v>
      </c>
      <c r="R21" s="157">
        <f t="shared" si="22"/>
        <v>0.11055900621118013</v>
      </c>
      <c r="S21" s="96">
        <f t="shared" si="8"/>
        <v>13524000</v>
      </c>
      <c r="T21" s="96">
        <f t="shared" si="10"/>
        <v>0</v>
      </c>
    </row>
    <row r="22" spans="1:20" s="98" customFormat="1" ht="22.5" customHeight="1">
      <c r="A22" s="109">
        <v>12</v>
      </c>
      <c r="B22" s="152" t="s">
        <v>153</v>
      </c>
      <c r="C22" s="135">
        <v>3970</v>
      </c>
      <c r="D22" s="156">
        <v>1600</v>
      </c>
      <c r="E22" s="157">
        <f t="shared" si="15"/>
        <v>0.40302267002518893</v>
      </c>
      <c r="F22" s="156">
        <f t="shared" si="9"/>
        <v>2370</v>
      </c>
      <c r="G22" s="158">
        <f t="shared" si="16"/>
        <v>0.5969773299748111</v>
      </c>
      <c r="H22" s="156">
        <v>2370</v>
      </c>
      <c r="I22" s="158">
        <f t="shared" si="17"/>
        <v>1</v>
      </c>
      <c r="J22" s="159">
        <f t="shared" si="18"/>
        <v>28440000</v>
      </c>
      <c r="K22" s="156">
        <f t="shared" si="11"/>
        <v>11376000</v>
      </c>
      <c r="L22" s="158">
        <f t="shared" si="19"/>
        <v>0.4</v>
      </c>
      <c r="M22" s="159">
        <f t="shared" si="13"/>
        <v>11376000</v>
      </c>
      <c r="N22" s="158">
        <f t="shared" si="20"/>
        <v>0.4</v>
      </c>
      <c r="O22" s="156">
        <f t="shared" si="14"/>
        <v>2844000</v>
      </c>
      <c r="P22" s="158">
        <f t="shared" si="21"/>
        <v>0.1</v>
      </c>
      <c r="Q22" s="156">
        <f t="shared" si="12"/>
        <v>2844000</v>
      </c>
      <c r="R22" s="157">
        <f t="shared" si="22"/>
        <v>0.1</v>
      </c>
      <c r="S22" s="96">
        <f t="shared" si="8"/>
        <v>28440000</v>
      </c>
      <c r="T22" s="96">
        <f t="shared" si="10"/>
        <v>0</v>
      </c>
    </row>
    <row r="23" spans="1:20" s="98" customFormat="1" ht="22.5" customHeight="1">
      <c r="A23" s="109">
        <v>13</v>
      </c>
      <c r="B23" s="152" t="s">
        <v>154</v>
      </c>
      <c r="C23" s="135">
        <v>2182</v>
      </c>
      <c r="D23" s="156">
        <v>706</v>
      </c>
      <c r="E23" s="157">
        <f t="shared" si="15"/>
        <v>0.3235563703024748</v>
      </c>
      <c r="F23" s="156">
        <f t="shared" si="9"/>
        <v>1476</v>
      </c>
      <c r="G23" s="158">
        <f t="shared" si="16"/>
        <v>0.6764436296975253</v>
      </c>
      <c r="H23" s="156">
        <v>1476</v>
      </c>
      <c r="I23" s="158">
        <f t="shared" si="17"/>
        <v>1</v>
      </c>
      <c r="J23" s="159">
        <f t="shared" si="18"/>
        <v>17712000</v>
      </c>
      <c r="K23" s="156">
        <f t="shared" si="11"/>
        <v>7084800</v>
      </c>
      <c r="L23" s="158">
        <f t="shared" si="19"/>
        <v>0.4</v>
      </c>
      <c r="M23" s="159">
        <f t="shared" si="13"/>
        <v>7084800</v>
      </c>
      <c r="N23" s="158">
        <f t="shared" si="20"/>
        <v>0.4</v>
      </c>
      <c r="O23" s="156">
        <f t="shared" si="14"/>
        <v>1771200</v>
      </c>
      <c r="P23" s="158">
        <f t="shared" si="21"/>
        <v>0.1</v>
      </c>
      <c r="Q23" s="156">
        <f t="shared" si="12"/>
        <v>1771200</v>
      </c>
      <c r="R23" s="157">
        <f t="shared" si="22"/>
        <v>0.1</v>
      </c>
      <c r="S23" s="96">
        <f t="shared" si="8"/>
        <v>17712000</v>
      </c>
      <c r="T23" s="96"/>
    </row>
    <row r="24" spans="1:20" s="98" customFormat="1" ht="22.5" customHeight="1">
      <c r="A24" s="109">
        <v>14</v>
      </c>
      <c r="B24" s="152" t="s">
        <v>155</v>
      </c>
      <c r="C24" s="135">
        <v>1763</v>
      </c>
      <c r="D24" s="156">
        <v>870</v>
      </c>
      <c r="E24" s="157">
        <f t="shared" si="15"/>
        <v>0.49347702779353375</v>
      </c>
      <c r="F24" s="156">
        <f t="shared" si="9"/>
        <v>893</v>
      </c>
      <c r="G24" s="158">
        <f t="shared" si="16"/>
        <v>0.5065229722064662</v>
      </c>
      <c r="H24" s="156">
        <v>893</v>
      </c>
      <c r="I24" s="158">
        <f t="shared" si="17"/>
        <v>1</v>
      </c>
      <c r="J24" s="159">
        <f t="shared" si="18"/>
        <v>10716000</v>
      </c>
      <c r="K24" s="156">
        <f t="shared" si="11"/>
        <v>4286400</v>
      </c>
      <c r="L24" s="158">
        <f t="shared" si="19"/>
        <v>0.4</v>
      </c>
      <c r="M24" s="159">
        <f t="shared" si="13"/>
        <v>4286400</v>
      </c>
      <c r="N24" s="158">
        <f t="shared" si="20"/>
        <v>0.4</v>
      </c>
      <c r="O24" s="156">
        <f t="shared" si="14"/>
        <v>1071600</v>
      </c>
      <c r="P24" s="158">
        <f t="shared" si="21"/>
        <v>0.1</v>
      </c>
      <c r="Q24" s="156">
        <f t="shared" si="12"/>
        <v>1071600</v>
      </c>
      <c r="R24" s="157">
        <f t="shared" si="22"/>
        <v>0.1</v>
      </c>
      <c r="S24" s="96">
        <f t="shared" si="8"/>
        <v>10716000</v>
      </c>
      <c r="T24" s="96"/>
    </row>
    <row r="25" spans="1:20" s="98" customFormat="1" ht="22.5" customHeight="1">
      <c r="A25" s="109">
        <v>15</v>
      </c>
      <c r="B25" s="152" t="s">
        <v>156</v>
      </c>
      <c r="C25" s="135">
        <v>4604</v>
      </c>
      <c r="D25" s="156">
        <v>2436</v>
      </c>
      <c r="E25" s="157">
        <f t="shared" si="15"/>
        <v>0.529105125977411</v>
      </c>
      <c r="F25" s="156">
        <f t="shared" si="9"/>
        <v>2168</v>
      </c>
      <c r="G25" s="158">
        <f t="shared" si="16"/>
        <v>0.47089487402258906</v>
      </c>
      <c r="H25" s="156">
        <v>2168</v>
      </c>
      <c r="I25" s="158">
        <f t="shared" si="17"/>
        <v>1</v>
      </c>
      <c r="J25" s="159">
        <f t="shared" si="18"/>
        <v>26016000</v>
      </c>
      <c r="K25" s="156">
        <f t="shared" si="11"/>
        <v>10406400</v>
      </c>
      <c r="L25" s="158">
        <f t="shared" si="19"/>
        <v>0.4</v>
      </c>
      <c r="M25" s="159">
        <f t="shared" si="13"/>
        <v>10406400</v>
      </c>
      <c r="N25" s="158">
        <f t="shared" si="20"/>
        <v>0.4</v>
      </c>
      <c r="O25" s="156">
        <f t="shared" si="14"/>
        <v>2601600</v>
      </c>
      <c r="P25" s="158">
        <f t="shared" si="21"/>
        <v>0.1</v>
      </c>
      <c r="Q25" s="156">
        <f t="shared" si="12"/>
        <v>2601600</v>
      </c>
      <c r="R25" s="157">
        <f t="shared" si="22"/>
        <v>0.1</v>
      </c>
      <c r="S25" s="96">
        <f t="shared" si="8"/>
        <v>26016000</v>
      </c>
      <c r="T25" s="96"/>
    </row>
    <row r="26" spans="1:20" s="98" customFormat="1" ht="22.5" customHeight="1">
      <c r="A26" s="109">
        <v>16</v>
      </c>
      <c r="B26" s="152" t="s">
        <v>157</v>
      </c>
      <c r="C26" s="135">
        <v>2079</v>
      </c>
      <c r="D26" s="156">
        <v>723</v>
      </c>
      <c r="E26" s="157">
        <f t="shared" si="15"/>
        <v>0.3477633477633478</v>
      </c>
      <c r="F26" s="156">
        <f t="shared" si="9"/>
        <v>1356</v>
      </c>
      <c r="G26" s="158">
        <f t="shared" si="16"/>
        <v>0.6522366522366523</v>
      </c>
      <c r="H26" s="156">
        <v>1356</v>
      </c>
      <c r="I26" s="158">
        <f t="shared" si="17"/>
        <v>1</v>
      </c>
      <c r="J26" s="159">
        <f t="shared" si="18"/>
        <v>16272000</v>
      </c>
      <c r="K26" s="156">
        <f t="shared" si="11"/>
        <v>6508800</v>
      </c>
      <c r="L26" s="158">
        <f t="shared" si="19"/>
        <v>0.4</v>
      </c>
      <c r="M26" s="159">
        <f t="shared" si="13"/>
        <v>6508800</v>
      </c>
      <c r="N26" s="158">
        <f t="shared" si="20"/>
        <v>0.4</v>
      </c>
      <c r="O26" s="156">
        <f t="shared" si="14"/>
        <v>1627200</v>
      </c>
      <c r="P26" s="158">
        <f t="shared" si="21"/>
        <v>0.1</v>
      </c>
      <c r="Q26" s="156">
        <f t="shared" si="12"/>
        <v>1627200</v>
      </c>
      <c r="R26" s="157">
        <f t="shared" si="22"/>
        <v>0.1</v>
      </c>
      <c r="S26" s="96">
        <f t="shared" si="8"/>
        <v>16272000</v>
      </c>
      <c r="T26" s="96"/>
    </row>
    <row r="27" spans="1:20" s="98" customFormat="1" ht="28.5" customHeight="1">
      <c r="A27" s="109">
        <v>17</v>
      </c>
      <c r="B27" s="140" t="s">
        <v>158</v>
      </c>
      <c r="C27" s="201">
        <v>265</v>
      </c>
      <c r="D27" s="156">
        <v>27</v>
      </c>
      <c r="E27" s="157">
        <f t="shared" si="15"/>
        <v>0.1018867924528302</v>
      </c>
      <c r="F27" s="156">
        <f t="shared" si="9"/>
        <v>238</v>
      </c>
      <c r="G27" s="158">
        <f aca="true" t="shared" si="23" ref="G27:G33">F27/C27</f>
        <v>0.8981132075471698</v>
      </c>
      <c r="H27" s="156">
        <v>238</v>
      </c>
      <c r="I27" s="158">
        <f t="shared" si="17"/>
        <v>1</v>
      </c>
      <c r="J27" s="159">
        <f t="shared" si="18"/>
        <v>2856000</v>
      </c>
      <c r="K27" s="205"/>
      <c r="L27" s="206"/>
      <c r="M27" s="159">
        <v>2284800</v>
      </c>
      <c r="N27" s="158">
        <f t="shared" si="20"/>
        <v>0.8</v>
      </c>
      <c r="O27" s="156">
        <f t="shared" si="14"/>
        <v>285600</v>
      </c>
      <c r="P27" s="158">
        <f t="shared" si="21"/>
        <v>0.1</v>
      </c>
      <c r="Q27" s="156">
        <f t="shared" si="12"/>
        <v>285600</v>
      </c>
      <c r="R27" s="157">
        <f aca="true" t="shared" si="24" ref="R27:R33">Q27/J27</f>
        <v>0.1</v>
      </c>
      <c r="S27" s="96">
        <f t="shared" si="8"/>
        <v>2856000</v>
      </c>
      <c r="T27" s="96"/>
    </row>
    <row r="28" spans="1:20" s="98" customFormat="1" ht="28.5" customHeight="1">
      <c r="A28" s="109">
        <v>18</v>
      </c>
      <c r="B28" s="141" t="s">
        <v>159</v>
      </c>
      <c r="C28" s="201">
        <v>175</v>
      </c>
      <c r="D28" s="156">
        <v>18</v>
      </c>
      <c r="E28" s="157">
        <f t="shared" si="15"/>
        <v>0.10285714285714286</v>
      </c>
      <c r="F28" s="156">
        <f t="shared" si="9"/>
        <v>157</v>
      </c>
      <c r="G28" s="158">
        <f t="shared" si="23"/>
        <v>0.8971428571428571</v>
      </c>
      <c r="H28" s="156">
        <v>157</v>
      </c>
      <c r="I28" s="158">
        <f t="shared" si="17"/>
        <v>1</v>
      </c>
      <c r="J28" s="159">
        <f t="shared" si="18"/>
        <v>1884000</v>
      </c>
      <c r="K28" s="205"/>
      <c r="L28" s="206"/>
      <c r="M28" s="159">
        <v>1507200</v>
      </c>
      <c r="N28" s="158">
        <f t="shared" si="20"/>
        <v>0.8</v>
      </c>
      <c r="O28" s="156">
        <f t="shared" si="14"/>
        <v>188400</v>
      </c>
      <c r="P28" s="158">
        <f t="shared" si="21"/>
        <v>0.1</v>
      </c>
      <c r="Q28" s="156">
        <f t="shared" si="12"/>
        <v>188400</v>
      </c>
      <c r="R28" s="157">
        <f t="shared" si="24"/>
        <v>0.1</v>
      </c>
      <c r="S28" s="96">
        <f t="shared" si="8"/>
        <v>1884000</v>
      </c>
      <c r="T28" s="96"/>
    </row>
    <row r="29" spans="1:20" s="98" customFormat="1" ht="28.5" customHeight="1">
      <c r="A29" s="109">
        <v>19</v>
      </c>
      <c r="B29" s="141" t="s">
        <v>160</v>
      </c>
      <c r="C29" s="201">
        <v>191</v>
      </c>
      <c r="D29" s="156">
        <v>19</v>
      </c>
      <c r="E29" s="157">
        <f t="shared" si="15"/>
        <v>0.09947643979057591</v>
      </c>
      <c r="F29" s="156">
        <f t="shared" si="9"/>
        <v>172</v>
      </c>
      <c r="G29" s="158">
        <f t="shared" si="23"/>
        <v>0.900523560209424</v>
      </c>
      <c r="H29" s="156">
        <v>172</v>
      </c>
      <c r="I29" s="158">
        <f t="shared" si="17"/>
        <v>1</v>
      </c>
      <c r="J29" s="159">
        <f t="shared" si="18"/>
        <v>2064000</v>
      </c>
      <c r="K29" s="205"/>
      <c r="L29" s="206"/>
      <c r="M29" s="159">
        <v>1651200</v>
      </c>
      <c r="N29" s="158">
        <f t="shared" si="20"/>
        <v>0.8</v>
      </c>
      <c r="O29" s="156">
        <f t="shared" si="14"/>
        <v>206400</v>
      </c>
      <c r="P29" s="158">
        <f t="shared" si="21"/>
        <v>0.1</v>
      </c>
      <c r="Q29" s="156">
        <f t="shared" si="12"/>
        <v>206400</v>
      </c>
      <c r="R29" s="157">
        <f t="shared" si="24"/>
        <v>0.1</v>
      </c>
      <c r="S29" s="96">
        <f t="shared" si="8"/>
        <v>2064000</v>
      </c>
      <c r="T29" s="96"/>
    </row>
    <row r="30" spans="1:20" s="98" customFormat="1" ht="28.5" customHeight="1">
      <c r="A30" s="109">
        <v>20</v>
      </c>
      <c r="B30" s="141" t="s">
        <v>161</v>
      </c>
      <c r="C30" s="201">
        <v>499</v>
      </c>
      <c r="D30" s="156">
        <v>115</v>
      </c>
      <c r="E30" s="157">
        <f t="shared" si="15"/>
        <v>0.23046092184368738</v>
      </c>
      <c r="F30" s="156">
        <f t="shared" si="9"/>
        <v>384</v>
      </c>
      <c r="G30" s="158">
        <f t="shared" si="23"/>
        <v>0.7695390781563126</v>
      </c>
      <c r="H30" s="156">
        <v>384</v>
      </c>
      <c r="I30" s="158">
        <f t="shared" si="17"/>
        <v>1</v>
      </c>
      <c r="J30" s="159">
        <f t="shared" si="18"/>
        <v>4608000</v>
      </c>
      <c r="K30" s="205"/>
      <c r="L30" s="206"/>
      <c r="M30" s="159">
        <v>3686400</v>
      </c>
      <c r="N30" s="158">
        <f t="shared" si="20"/>
        <v>0.8</v>
      </c>
      <c r="O30" s="156">
        <f t="shared" si="14"/>
        <v>460800</v>
      </c>
      <c r="P30" s="158">
        <f t="shared" si="21"/>
        <v>0.1</v>
      </c>
      <c r="Q30" s="156">
        <f t="shared" si="12"/>
        <v>460800</v>
      </c>
      <c r="R30" s="157">
        <f t="shared" si="24"/>
        <v>0.1</v>
      </c>
      <c r="S30" s="96">
        <f t="shared" si="8"/>
        <v>4608000</v>
      </c>
      <c r="T30" s="96"/>
    </row>
    <row r="31" spans="1:20" s="98" customFormat="1" ht="28.5" customHeight="1">
      <c r="A31" s="109">
        <v>21</v>
      </c>
      <c r="B31" s="141" t="s">
        <v>162</v>
      </c>
      <c r="C31" s="201">
        <v>74</v>
      </c>
      <c r="D31" s="156">
        <v>7</v>
      </c>
      <c r="E31" s="157">
        <f t="shared" si="15"/>
        <v>0.0945945945945946</v>
      </c>
      <c r="F31" s="156">
        <f t="shared" si="9"/>
        <v>67</v>
      </c>
      <c r="G31" s="158">
        <f t="shared" si="23"/>
        <v>0.9054054054054054</v>
      </c>
      <c r="H31" s="156">
        <v>67</v>
      </c>
      <c r="I31" s="158">
        <f t="shared" si="17"/>
        <v>1</v>
      </c>
      <c r="J31" s="159">
        <f t="shared" si="18"/>
        <v>804000</v>
      </c>
      <c r="K31" s="205"/>
      <c r="L31" s="206"/>
      <c r="M31" s="159">
        <v>643200</v>
      </c>
      <c r="N31" s="158">
        <f t="shared" si="20"/>
        <v>0.8</v>
      </c>
      <c r="O31" s="156">
        <f t="shared" si="14"/>
        <v>80400</v>
      </c>
      <c r="P31" s="158">
        <f t="shared" si="21"/>
        <v>0.1</v>
      </c>
      <c r="Q31" s="156">
        <f t="shared" si="12"/>
        <v>80400</v>
      </c>
      <c r="R31" s="157">
        <f t="shared" si="24"/>
        <v>0.1</v>
      </c>
      <c r="S31" s="96">
        <f t="shared" si="8"/>
        <v>804000</v>
      </c>
      <c r="T31" s="96"/>
    </row>
    <row r="32" spans="1:20" s="98" customFormat="1" ht="28.5" customHeight="1">
      <c r="A32" s="228" t="s">
        <v>163</v>
      </c>
      <c r="B32" s="229"/>
      <c r="C32" s="201">
        <v>115</v>
      </c>
      <c r="D32" s="156">
        <v>12</v>
      </c>
      <c r="E32" s="157">
        <f t="shared" si="15"/>
        <v>0.10434782608695652</v>
      </c>
      <c r="F32" s="156">
        <f t="shared" si="9"/>
        <v>103</v>
      </c>
      <c r="G32" s="158">
        <f t="shared" si="23"/>
        <v>0.8956521739130435</v>
      </c>
      <c r="H32" s="156">
        <v>103</v>
      </c>
      <c r="I32" s="158">
        <f t="shared" si="17"/>
        <v>1</v>
      </c>
      <c r="J32" s="159">
        <f t="shared" si="18"/>
        <v>1236000</v>
      </c>
      <c r="K32" s="205"/>
      <c r="L32" s="206"/>
      <c r="M32" s="159">
        <v>988800</v>
      </c>
      <c r="N32" s="158">
        <f t="shared" si="20"/>
        <v>0.8</v>
      </c>
      <c r="O32" s="156">
        <f t="shared" si="14"/>
        <v>123600</v>
      </c>
      <c r="P32" s="158">
        <f t="shared" si="21"/>
        <v>0.1</v>
      </c>
      <c r="Q32" s="156">
        <f t="shared" si="12"/>
        <v>123600</v>
      </c>
      <c r="R32" s="157">
        <f t="shared" si="24"/>
        <v>0.1</v>
      </c>
      <c r="S32" s="96">
        <f t="shared" si="8"/>
        <v>1236000</v>
      </c>
      <c r="T32" s="96"/>
    </row>
    <row r="33" spans="1:20" s="98" customFormat="1" ht="28.5" customHeight="1">
      <c r="A33" s="285" t="s">
        <v>171</v>
      </c>
      <c r="B33" s="286"/>
      <c r="C33" s="201">
        <v>14</v>
      </c>
      <c r="D33" s="156">
        <v>2</v>
      </c>
      <c r="E33" s="157">
        <f t="shared" si="15"/>
        <v>0.14285714285714285</v>
      </c>
      <c r="F33" s="156">
        <f t="shared" si="9"/>
        <v>12</v>
      </c>
      <c r="G33" s="158">
        <f t="shared" si="23"/>
        <v>0.8571428571428571</v>
      </c>
      <c r="H33" s="156">
        <v>12</v>
      </c>
      <c r="I33" s="158">
        <f t="shared" si="17"/>
        <v>1</v>
      </c>
      <c r="J33" s="159">
        <f t="shared" si="18"/>
        <v>144000</v>
      </c>
      <c r="K33" s="205"/>
      <c r="L33" s="206"/>
      <c r="M33" s="159">
        <v>115200</v>
      </c>
      <c r="N33" s="158">
        <f t="shared" si="20"/>
        <v>0.8</v>
      </c>
      <c r="O33" s="156">
        <f>J33*10%</f>
        <v>14400</v>
      </c>
      <c r="P33" s="158">
        <f t="shared" si="21"/>
        <v>0.1</v>
      </c>
      <c r="Q33" s="156">
        <f>J33*10%</f>
        <v>14400</v>
      </c>
      <c r="R33" s="157">
        <f t="shared" si="24"/>
        <v>0.1</v>
      </c>
      <c r="S33" s="96">
        <f t="shared" si="8"/>
        <v>144000</v>
      </c>
      <c r="T33" s="96"/>
    </row>
    <row r="34" spans="1:20" s="102" customFormat="1" ht="25.5" customHeight="1">
      <c r="A34" s="264" t="s">
        <v>122</v>
      </c>
      <c r="B34" s="265"/>
      <c r="C34" s="202">
        <f>SUM(C11:C33)</f>
        <v>51557</v>
      </c>
      <c r="D34" s="160">
        <f>SUM(D11:D33)</f>
        <v>26650</v>
      </c>
      <c r="E34" s="161">
        <f>D34/C34</f>
        <v>0.5169036212347499</v>
      </c>
      <c r="F34" s="160">
        <f>SUM(F11:F33)</f>
        <v>24907</v>
      </c>
      <c r="G34" s="162">
        <f>F34/C34</f>
        <v>0.48309637876525013</v>
      </c>
      <c r="H34" s="160">
        <f>SUM(H11:H33)</f>
        <v>24670</v>
      </c>
      <c r="I34" s="162">
        <f t="shared" si="17"/>
        <v>0.9904846027221264</v>
      </c>
      <c r="J34" s="163">
        <f>SUM(J11:J33)</f>
        <v>296040000</v>
      </c>
      <c r="K34" s="163">
        <f>SUM(K11:K33)</f>
        <v>112693200</v>
      </c>
      <c r="L34" s="162">
        <f>K34/J34</f>
        <v>0.3806688285366842</v>
      </c>
      <c r="M34" s="163">
        <f>SUM(M11:M33)</f>
        <v>123570000</v>
      </c>
      <c r="N34" s="162">
        <f>M34/J34</f>
        <v>0.4174098094852047</v>
      </c>
      <c r="O34" s="163">
        <f>SUM(O11:O33)</f>
        <v>29888400</v>
      </c>
      <c r="P34" s="162">
        <f>O34/J34</f>
        <v>0.10096068098905553</v>
      </c>
      <c r="Q34" s="163">
        <f>SUM(Q11:Q33)</f>
        <v>29888400</v>
      </c>
      <c r="R34" s="161">
        <f>Q34/J34</f>
        <v>0.10096068098905553</v>
      </c>
      <c r="S34" s="96">
        <f>SUM(K34,M34,O34,Q34)</f>
        <v>296040000</v>
      </c>
      <c r="T34" s="96">
        <f t="shared" si="10"/>
        <v>0</v>
      </c>
    </row>
    <row r="35" ht="15">
      <c r="A35" s="5"/>
    </row>
    <row r="36" spans="2:28" s="7" customFormat="1" ht="15.75">
      <c r="B36" s="31"/>
      <c r="C36" s="31"/>
      <c r="D36" s="31"/>
      <c r="F36" s="12"/>
      <c r="G36" s="8"/>
      <c r="H36" s="12"/>
      <c r="I36" s="8"/>
      <c r="J36" s="8"/>
      <c r="K36" s="8"/>
      <c r="L36" s="213" t="s">
        <v>110</v>
      </c>
      <c r="M36" s="213"/>
      <c r="N36" s="213"/>
      <c r="O36" s="8"/>
      <c r="R36" s="23"/>
      <c r="S36" s="9"/>
      <c r="AB36" s="8"/>
    </row>
    <row r="37" spans="2:28" s="7" customFormat="1" ht="15.75">
      <c r="B37" s="32"/>
      <c r="C37" s="32"/>
      <c r="D37" s="32"/>
      <c r="F37" s="12"/>
      <c r="G37" s="8"/>
      <c r="H37" s="12"/>
      <c r="I37" s="8"/>
      <c r="J37" s="8"/>
      <c r="K37" s="8"/>
      <c r="L37" s="213" t="s">
        <v>134</v>
      </c>
      <c r="M37" s="213"/>
      <c r="N37" s="213"/>
      <c r="O37" s="8"/>
      <c r="R37" s="23"/>
      <c r="S37" s="9"/>
      <c r="AB37" s="8"/>
    </row>
    <row r="38" spans="3:28" s="7" customFormat="1" ht="15.75">
      <c r="C38" s="12"/>
      <c r="D38" s="12"/>
      <c r="F38" s="12"/>
      <c r="G38" s="8"/>
      <c r="H38" s="12"/>
      <c r="I38" s="8"/>
      <c r="J38" s="8"/>
      <c r="K38" s="8"/>
      <c r="L38" s="200"/>
      <c r="M38" s="200"/>
      <c r="N38" s="200"/>
      <c r="O38" s="8"/>
      <c r="R38" s="12"/>
      <c r="S38" s="8"/>
      <c r="AB38" s="8"/>
    </row>
    <row r="39" spans="3:28" s="7" customFormat="1" ht="15.75">
      <c r="C39" s="12"/>
      <c r="D39" s="12"/>
      <c r="F39" s="12"/>
      <c r="G39" s="8"/>
      <c r="H39" s="12"/>
      <c r="I39" s="8"/>
      <c r="J39" s="8"/>
      <c r="K39" s="8"/>
      <c r="L39" s="200"/>
      <c r="M39" s="200"/>
      <c r="N39" s="200"/>
      <c r="O39" s="8"/>
      <c r="R39" s="12"/>
      <c r="S39" s="8"/>
      <c r="AB39" s="8"/>
    </row>
    <row r="40" spans="3:28" s="7" customFormat="1" ht="15.75">
      <c r="C40" s="12"/>
      <c r="D40" s="12"/>
      <c r="E40" s="12"/>
      <c r="F40" s="12"/>
      <c r="G40" s="8"/>
      <c r="H40" s="12"/>
      <c r="I40" s="8"/>
      <c r="J40" s="8"/>
      <c r="K40" s="8"/>
      <c r="L40" s="200"/>
      <c r="M40" s="200"/>
      <c r="N40" s="200"/>
      <c r="O40" s="8"/>
      <c r="R40" s="12"/>
      <c r="S40" s="8"/>
      <c r="AB40" s="8"/>
    </row>
    <row r="41" spans="1:28" s="7" customFormat="1" ht="15.75">
      <c r="A41" s="6"/>
      <c r="B41" s="31"/>
      <c r="C41" s="31"/>
      <c r="D41" s="31"/>
      <c r="E41" s="31"/>
      <c r="F41" s="12"/>
      <c r="G41" s="8"/>
      <c r="H41" s="12"/>
      <c r="I41" s="8"/>
      <c r="J41" s="8"/>
      <c r="K41" s="8"/>
      <c r="L41" s="200"/>
      <c r="M41" s="196" t="s">
        <v>170</v>
      </c>
      <c r="N41" s="200"/>
      <c r="O41" s="8"/>
      <c r="R41" s="12"/>
      <c r="S41" s="8"/>
      <c r="AB41" s="8"/>
    </row>
    <row r="42" spans="2:28" s="7" customFormat="1" ht="15.75">
      <c r="B42" s="10"/>
      <c r="C42" s="12"/>
      <c r="D42" s="12"/>
      <c r="E42" s="12"/>
      <c r="F42" s="12"/>
      <c r="G42" s="8"/>
      <c r="H42" s="12"/>
      <c r="I42" s="8"/>
      <c r="J42" s="8"/>
      <c r="K42" s="8"/>
      <c r="L42" s="200"/>
      <c r="M42" s="200"/>
      <c r="N42" s="200"/>
      <c r="O42" s="8"/>
      <c r="R42" s="23"/>
      <c r="S42" s="9"/>
      <c r="AB42" s="8"/>
    </row>
    <row r="43" spans="3:28" s="7" customFormat="1" ht="15.75">
      <c r="C43" s="12"/>
      <c r="D43" s="12"/>
      <c r="E43" s="12"/>
      <c r="F43" s="12"/>
      <c r="G43" s="8"/>
      <c r="H43" s="12"/>
      <c r="I43" s="8"/>
      <c r="J43" s="8"/>
      <c r="K43" s="8"/>
      <c r="L43" s="200"/>
      <c r="M43" s="200"/>
      <c r="N43" s="200"/>
      <c r="O43" s="8"/>
      <c r="R43" s="12"/>
      <c r="S43" s="8"/>
      <c r="AB43" s="8"/>
    </row>
    <row r="44" spans="11:15" ht="15.75">
      <c r="K44" s="8"/>
      <c r="N44" s="196"/>
      <c r="O44" s="8"/>
    </row>
  </sheetData>
  <sheetProtection/>
  <mergeCells count="17">
    <mergeCell ref="L36:N36"/>
    <mergeCell ref="L37:N37"/>
    <mergeCell ref="A4:C4"/>
    <mergeCell ref="A1:E1"/>
    <mergeCell ref="A2:E2"/>
    <mergeCell ref="L1:R1"/>
    <mergeCell ref="L2:R2"/>
    <mergeCell ref="L4:R4"/>
    <mergeCell ref="A6:R6"/>
    <mergeCell ref="C8:C9"/>
    <mergeCell ref="D8:I8"/>
    <mergeCell ref="A34:B34"/>
    <mergeCell ref="J8:R8"/>
    <mergeCell ref="A8:A9"/>
    <mergeCell ref="B8:B9"/>
    <mergeCell ref="A32:B32"/>
    <mergeCell ref="A33:B33"/>
  </mergeCells>
  <printOptions/>
  <pageMargins left="0.25" right="0.28" top="0.18" bottom="0.24" header="0.33" footer="0.29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67"/>
  <sheetViews>
    <sheetView zoomScalePageLayoutView="0" workbookViewId="0" topLeftCell="A20">
      <selection activeCell="F26" sqref="F26"/>
    </sheetView>
  </sheetViews>
  <sheetFormatPr defaultColWidth="9.140625" defaultRowHeight="12.75"/>
  <cols>
    <col min="1" max="1" width="4.421875" style="45" customWidth="1"/>
    <col min="2" max="2" width="8.28125" style="45" customWidth="1"/>
    <col min="3" max="3" width="5.7109375" style="61" customWidth="1"/>
    <col min="4" max="4" width="6.00390625" style="61" customWidth="1"/>
    <col min="5" max="5" width="5.8515625" style="61" customWidth="1"/>
    <col min="6" max="6" width="7.140625" style="45" customWidth="1"/>
    <col min="7" max="7" width="4.8515625" style="61" customWidth="1"/>
    <col min="8" max="8" width="7.8515625" style="61" customWidth="1"/>
    <col min="9" max="9" width="5.140625" style="45" customWidth="1"/>
    <col min="10" max="10" width="7.57421875" style="45" customWidth="1"/>
    <col min="11" max="11" width="7.421875" style="45" customWidth="1"/>
    <col min="12" max="12" width="7.7109375" style="45" customWidth="1"/>
    <col min="13" max="13" width="6.57421875" style="45" customWidth="1"/>
    <col min="14" max="15" width="5.140625" style="45" customWidth="1"/>
    <col min="16" max="16" width="6.28125" style="45" customWidth="1"/>
    <col min="17" max="17" width="5.7109375" style="45" customWidth="1"/>
    <col min="18" max="18" width="4.7109375" style="45" customWidth="1"/>
    <col min="19" max="19" width="6.140625" style="45" customWidth="1"/>
    <col min="20" max="20" width="7.28125" style="45" customWidth="1"/>
    <col min="21" max="21" width="6.28125" style="45" customWidth="1"/>
    <col min="22" max="22" width="6.421875" style="45" customWidth="1"/>
    <col min="23" max="23" width="7.28125" style="45" customWidth="1"/>
    <col min="24" max="24" width="5.8515625" style="61" customWidth="1"/>
    <col min="25" max="25" width="6.28125" style="45" customWidth="1"/>
    <col min="26" max="16384" width="9.140625" style="45" customWidth="1"/>
  </cols>
  <sheetData>
    <row r="1" spans="1:23" ht="15.75">
      <c r="A1" s="224" t="s">
        <v>140</v>
      </c>
      <c r="B1" s="224"/>
      <c r="C1" s="224"/>
      <c r="D1" s="224"/>
      <c r="E1" s="224"/>
      <c r="F1" s="224"/>
      <c r="G1" s="143"/>
      <c r="H1" s="143"/>
      <c r="I1" s="5"/>
      <c r="J1" s="5"/>
      <c r="K1" s="5"/>
      <c r="O1" s="224" t="s">
        <v>0</v>
      </c>
      <c r="P1" s="224"/>
      <c r="Q1" s="224"/>
      <c r="R1" s="224"/>
      <c r="S1" s="224"/>
      <c r="T1" s="224"/>
      <c r="U1" s="224"/>
      <c r="V1" s="224"/>
      <c r="W1" s="63"/>
    </row>
    <row r="2" spans="1:25" ht="15.75">
      <c r="A2" s="224" t="s">
        <v>110</v>
      </c>
      <c r="B2" s="224"/>
      <c r="C2" s="224"/>
      <c r="D2" s="224"/>
      <c r="E2" s="224"/>
      <c r="F2" s="224"/>
      <c r="G2" s="143"/>
      <c r="H2" s="143"/>
      <c r="I2" s="5"/>
      <c r="J2" s="5"/>
      <c r="K2" s="5"/>
      <c r="O2" s="224" t="s">
        <v>1</v>
      </c>
      <c r="P2" s="224"/>
      <c r="Q2" s="224"/>
      <c r="R2" s="224"/>
      <c r="S2" s="224"/>
      <c r="T2" s="224"/>
      <c r="U2" s="224"/>
      <c r="V2" s="224"/>
      <c r="W2" s="59"/>
      <c r="X2" s="65"/>
      <c r="Y2" s="59"/>
    </row>
    <row r="3" spans="1:25" ht="15.75">
      <c r="A3" s="128"/>
      <c r="B3" s="128"/>
      <c r="C3" s="128"/>
      <c r="D3" s="128"/>
      <c r="E3" s="128"/>
      <c r="F3" s="133"/>
      <c r="G3" s="5"/>
      <c r="H3" s="5"/>
      <c r="I3" s="5"/>
      <c r="J3" s="5"/>
      <c r="K3" s="5"/>
      <c r="O3" s="132"/>
      <c r="P3" s="132"/>
      <c r="Q3" s="133"/>
      <c r="R3" s="133"/>
      <c r="S3" s="132"/>
      <c r="T3" s="5"/>
      <c r="U3" s="5"/>
      <c r="V3" s="68"/>
      <c r="W3" s="68"/>
      <c r="X3" s="67"/>
      <c r="Y3" s="68"/>
    </row>
    <row r="4" spans="1:22" ht="15.75">
      <c r="A4" s="209"/>
      <c r="B4" s="209"/>
      <c r="C4" s="209"/>
      <c r="D4" s="144"/>
      <c r="E4" s="5"/>
      <c r="F4" s="5"/>
      <c r="G4" s="5"/>
      <c r="H4" s="5"/>
      <c r="I4" s="5"/>
      <c r="J4" s="5"/>
      <c r="K4" s="5"/>
      <c r="O4" s="214" t="s">
        <v>141</v>
      </c>
      <c r="P4" s="214"/>
      <c r="Q4" s="214"/>
      <c r="R4" s="214"/>
      <c r="S4" s="214"/>
      <c r="T4" s="214"/>
      <c r="U4" s="214"/>
      <c r="V4" s="214"/>
    </row>
    <row r="5" ht="15"/>
    <row r="6" spans="1:25" ht="19.5">
      <c r="A6" s="258" t="s">
        <v>121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104"/>
      <c r="Y6" s="47"/>
    </row>
    <row r="7" ht="15"/>
    <row r="8" spans="1:24" s="3" customFormat="1" ht="63.75" customHeight="1">
      <c r="A8" s="303" t="s">
        <v>2</v>
      </c>
      <c r="B8" s="291" t="s">
        <v>103</v>
      </c>
      <c r="C8" s="264" t="s">
        <v>129</v>
      </c>
      <c r="D8" s="265"/>
      <c r="E8" s="298" t="s">
        <v>98</v>
      </c>
      <c r="F8" s="299"/>
      <c r="G8" s="294" t="s">
        <v>86</v>
      </c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5"/>
      <c r="U8" s="295"/>
      <c r="V8" s="295"/>
      <c r="W8" s="296"/>
      <c r="X8" s="105" t="s">
        <v>108</v>
      </c>
    </row>
    <row r="9" spans="1:24" s="3" customFormat="1" ht="27.75" customHeight="1">
      <c r="A9" s="304"/>
      <c r="B9" s="306"/>
      <c r="C9" s="297" t="s">
        <v>85</v>
      </c>
      <c r="D9" s="297" t="s">
        <v>70</v>
      </c>
      <c r="E9" s="297" t="s">
        <v>85</v>
      </c>
      <c r="F9" s="300" t="s">
        <v>100</v>
      </c>
      <c r="G9" s="293" t="s">
        <v>85</v>
      </c>
      <c r="H9" s="289" t="s">
        <v>17</v>
      </c>
      <c r="I9" s="294" t="s">
        <v>87</v>
      </c>
      <c r="J9" s="295"/>
      <c r="K9" s="295"/>
      <c r="L9" s="295"/>
      <c r="M9" s="295"/>
      <c r="N9" s="296"/>
      <c r="O9" s="294" t="s">
        <v>97</v>
      </c>
      <c r="P9" s="295"/>
      <c r="Q9" s="296"/>
      <c r="R9" s="294" t="s">
        <v>46</v>
      </c>
      <c r="S9" s="295"/>
      <c r="T9" s="295"/>
      <c r="U9" s="296"/>
      <c r="V9" s="287" t="s">
        <v>169</v>
      </c>
      <c r="W9" s="291" t="s">
        <v>15</v>
      </c>
      <c r="X9" s="29"/>
    </row>
    <row r="10" spans="1:24" s="4" customFormat="1" ht="68.25" customHeight="1">
      <c r="A10" s="305"/>
      <c r="B10" s="292"/>
      <c r="C10" s="297"/>
      <c r="D10" s="297"/>
      <c r="E10" s="297"/>
      <c r="F10" s="300"/>
      <c r="G10" s="293"/>
      <c r="H10" s="290"/>
      <c r="I10" s="50" t="s">
        <v>88</v>
      </c>
      <c r="J10" s="50" t="s">
        <v>89</v>
      </c>
      <c r="K10" s="50" t="s">
        <v>90</v>
      </c>
      <c r="L10" s="50" t="s">
        <v>91</v>
      </c>
      <c r="M10" s="50" t="s">
        <v>95</v>
      </c>
      <c r="N10" s="50" t="s">
        <v>96</v>
      </c>
      <c r="O10" s="50" t="s">
        <v>92</v>
      </c>
      <c r="P10" s="50" t="s">
        <v>93</v>
      </c>
      <c r="Q10" s="50" t="s">
        <v>94</v>
      </c>
      <c r="R10" s="106" t="s">
        <v>48</v>
      </c>
      <c r="S10" s="50" t="s">
        <v>49</v>
      </c>
      <c r="T10" s="50" t="s">
        <v>50</v>
      </c>
      <c r="U10" s="50" t="s">
        <v>168</v>
      </c>
      <c r="V10" s="288"/>
      <c r="W10" s="292"/>
      <c r="X10" s="30"/>
    </row>
    <row r="11" spans="1:24" s="4" customFormat="1" ht="28.5" customHeight="1">
      <c r="A11" s="107">
        <v>1</v>
      </c>
      <c r="B11" s="107">
        <v>2</v>
      </c>
      <c r="C11" s="108">
        <v>3</v>
      </c>
      <c r="D11" s="108">
        <v>4</v>
      </c>
      <c r="E11" s="108">
        <v>5</v>
      </c>
      <c r="F11" s="107">
        <v>6</v>
      </c>
      <c r="G11" s="108">
        <v>7</v>
      </c>
      <c r="H11" s="108" t="s">
        <v>99</v>
      </c>
      <c r="I11" s="107">
        <v>9</v>
      </c>
      <c r="J11" s="107">
        <v>10</v>
      </c>
      <c r="K11" s="107">
        <v>11</v>
      </c>
      <c r="L11" s="107">
        <v>12</v>
      </c>
      <c r="M11" s="107">
        <v>13</v>
      </c>
      <c r="N11" s="107">
        <v>14</v>
      </c>
      <c r="O11" s="107">
        <v>15</v>
      </c>
      <c r="P11" s="107">
        <v>16</v>
      </c>
      <c r="Q11" s="107">
        <v>17</v>
      </c>
      <c r="R11" s="107">
        <v>18</v>
      </c>
      <c r="S11" s="107">
        <v>19</v>
      </c>
      <c r="T11" s="107">
        <v>20</v>
      </c>
      <c r="U11" s="107">
        <v>21</v>
      </c>
      <c r="V11" s="107">
        <v>22</v>
      </c>
      <c r="W11" s="107">
        <v>23</v>
      </c>
      <c r="X11" s="30"/>
    </row>
    <row r="12" spans="1:24" s="4" customFormat="1" ht="28.5" customHeight="1">
      <c r="A12" s="169">
        <v>1</v>
      </c>
      <c r="B12" s="153" t="s">
        <v>142</v>
      </c>
      <c r="C12" s="153">
        <v>7</v>
      </c>
      <c r="D12" s="153"/>
      <c r="E12" s="153">
        <v>7</v>
      </c>
      <c r="F12" s="183">
        <f>E12/(C12-D12)*100-100</f>
        <v>0</v>
      </c>
      <c r="G12" s="171">
        <v>5</v>
      </c>
      <c r="H12" s="184">
        <f aca="true" t="shared" si="0" ref="H12:H22">G12/E12</f>
        <v>0.7142857142857143</v>
      </c>
      <c r="I12" s="169"/>
      <c r="J12" s="169">
        <v>1</v>
      </c>
      <c r="K12" s="169">
        <v>2</v>
      </c>
      <c r="L12" s="169"/>
      <c r="M12" s="169">
        <v>2</v>
      </c>
      <c r="N12" s="169"/>
      <c r="O12" s="169"/>
      <c r="P12" s="169"/>
      <c r="Q12" s="169"/>
      <c r="R12" s="169"/>
      <c r="S12" s="169">
        <v>1</v>
      </c>
      <c r="T12" s="169"/>
      <c r="U12" s="169"/>
      <c r="V12" s="169"/>
      <c r="W12" s="169"/>
      <c r="X12" s="30"/>
    </row>
    <row r="13" spans="1:24" s="4" customFormat="1" ht="28.5" customHeight="1">
      <c r="A13" s="169">
        <v>2</v>
      </c>
      <c r="B13" s="153" t="s">
        <v>143</v>
      </c>
      <c r="C13" s="153">
        <v>6</v>
      </c>
      <c r="D13" s="153">
        <v>6</v>
      </c>
      <c r="E13" s="153">
        <v>5</v>
      </c>
      <c r="F13" s="183"/>
      <c r="G13" s="171">
        <v>2</v>
      </c>
      <c r="H13" s="185">
        <f t="shared" si="0"/>
        <v>0.4</v>
      </c>
      <c r="I13" s="169"/>
      <c r="J13" s="169">
        <v>1</v>
      </c>
      <c r="K13" s="169">
        <v>1</v>
      </c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30"/>
    </row>
    <row r="14" spans="1:24" s="4" customFormat="1" ht="28.5" customHeight="1">
      <c r="A14" s="169">
        <v>3</v>
      </c>
      <c r="B14" s="153" t="s">
        <v>144</v>
      </c>
      <c r="C14" s="153">
        <v>7</v>
      </c>
      <c r="D14" s="153">
        <v>4</v>
      </c>
      <c r="E14" s="153">
        <v>12</v>
      </c>
      <c r="F14" s="186">
        <f aca="true" t="shared" si="1" ref="F14:F22">E14/(C14-D14)*100-100</f>
        <v>300</v>
      </c>
      <c r="G14" s="171">
        <v>3</v>
      </c>
      <c r="H14" s="184">
        <f t="shared" si="0"/>
        <v>0.25</v>
      </c>
      <c r="I14" s="169"/>
      <c r="J14" s="169"/>
      <c r="K14" s="169"/>
      <c r="L14" s="169">
        <v>1</v>
      </c>
      <c r="M14" s="169">
        <v>2</v>
      </c>
      <c r="N14" s="169"/>
      <c r="O14" s="169">
        <v>3</v>
      </c>
      <c r="P14" s="169"/>
      <c r="Q14" s="169"/>
      <c r="R14" s="169"/>
      <c r="S14" s="169"/>
      <c r="T14" s="169"/>
      <c r="U14" s="169"/>
      <c r="V14" s="169"/>
      <c r="W14" s="169"/>
      <c r="X14" s="30"/>
    </row>
    <row r="15" spans="1:24" s="4" customFormat="1" ht="28.5" customHeight="1">
      <c r="A15" s="169">
        <v>4</v>
      </c>
      <c r="B15" s="153" t="s">
        <v>145</v>
      </c>
      <c r="C15" s="153">
        <v>8</v>
      </c>
      <c r="D15" s="175"/>
      <c r="E15" s="153">
        <v>15</v>
      </c>
      <c r="F15" s="183">
        <f t="shared" si="1"/>
        <v>87.5</v>
      </c>
      <c r="G15" s="187">
        <v>1</v>
      </c>
      <c r="H15" s="184">
        <f t="shared" si="0"/>
        <v>0.06666666666666667</v>
      </c>
      <c r="I15" s="169"/>
      <c r="J15" s="169"/>
      <c r="K15" s="169"/>
      <c r="L15" s="169"/>
      <c r="M15" s="169">
        <v>1</v>
      </c>
      <c r="N15" s="169"/>
      <c r="O15" s="169">
        <v>1</v>
      </c>
      <c r="P15" s="169"/>
      <c r="Q15" s="169"/>
      <c r="R15" s="169"/>
      <c r="S15" s="169"/>
      <c r="T15" s="169"/>
      <c r="U15" s="169"/>
      <c r="V15" s="169"/>
      <c r="W15" s="169"/>
      <c r="X15" s="30"/>
    </row>
    <row r="16" spans="1:24" s="4" customFormat="1" ht="28.5" customHeight="1">
      <c r="A16" s="169">
        <v>5</v>
      </c>
      <c r="B16" s="153" t="s">
        <v>146</v>
      </c>
      <c r="C16" s="153">
        <v>21</v>
      </c>
      <c r="D16" s="153">
        <v>3</v>
      </c>
      <c r="E16" s="153">
        <v>33</v>
      </c>
      <c r="F16" s="183">
        <f t="shared" si="1"/>
        <v>83.33333333333331</v>
      </c>
      <c r="G16" s="171">
        <v>5</v>
      </c>
      <c r="H16" s="184">
        <f t="shared" si="0"/>
        <v>0.15151515151515152</v>
      </c>
      <c r="I16" s="169"/>
      <c r="J16" s="169"/>
      <c r="K16" s="169">
        <v>1</v>
      </c>
      <c r="L16" s="169">
        <v>1</v>
      </c>
      <c r="M16" s="169">
        <v>3</v>
      </c>
      <c r="N16" s="169"/>
      <c r="O16" s="169">
        <v>1</v>
      </c>
      <c r="P16" s="169"/>
      <c r="Q16" s="169"/>
      <c r="R16" s="169"/>
      <c r="S16" s="169"/>
      <c r="T16" s="169"/>
      <c r="U16" s="169">
        <v>1</v>
      </c>
      <c r="V16" s="169"/>
      <c r="W16" s="169"/>
      <c r="X16" s="30"/>
    </row>
    <row r="17" spans="1:24" s="4" customFormat="1" ht="28.5" customHeight="1">
      <c r="A17" s="169">
        <v>6</v>
      </c>
      <c r="B17" s="153" t="s">
        <v>147</v>
      </c>
      <c r="C17" s="153">
        <v>4</v>
      </c>
      <c r="D17" s="153"/>
      <c r="E17" s="153">
        <v>6</v>
      </c>
      <c r="F17" s="186">
        <f t="shared" si="1"/>
        <v>50</v>
      </c>
      <c r="G17" s="171">
        <v>3</v>
      </c>
      <c r="H17" s="184">
        <f t="shared" si="0"/>
        <v>0.5</v>
      </c>
      <c r="I17" s="169"/>
      <c r="J17" s="169"/>
      <c r="K17" s="169">
        <v>3</v>
      </c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30"/>
    </row>
    <row r="18" spans="1:24" s="4" customFormat="1" ht="28.5" customHeight="1">
      <c r="A18" s="169">
        <v>7</v>
      </c>
      <c r="B18" s="153" t="s">
        <v>148</v>
      </c>
      <c r="C18" s="153">
        <v>6</v>
      </c>
      <c r="D18" s="153">
        <v>5</v>
      </c>
      <c r="E18" s="153">
        <v>6</v>
      </c>
      <c r="F18" s="186">
        <f t="shared" si="1"/>
        <v>500</v>
      </c>
      <c r="G18" s="171">
        <v>1</v>
      </c>
      <c r="H18" s="184">
        <f t="shared" si="0"/>
        <v>0.16666666666666666</v>
      </c>
      <c r="I18" s="169"/>
      <c r="J18" s="169"/>
      <c r="K18" s="169"/>
      <c r="L18" s="169"/>
      <c r="M18" s="169">
        <v>1</v>
      </c>
      <c r="N18" s="169"/>
      <c r="O18" s="169">
        <v>1</v>
      </c>
      <c r="P18" s="169"/>
      <c r="Q18" s="169"/>
      <c r="R18" s="169"/>
      <c r="S18" s="169"/>
      <c r="T18" s="169"/>
      <c r="U18" s="169"/>
      <c r="V18" s="169"/>
      <c r="W18" s="169"/>
      <c r="X18" s="30"/>
    </row>
    <row r="19" spans="1:24" s="4" customFormat="1" ht="28.5" customHeight="1">
      <c r="A19" s="169">
        <v>8</v>
      </c>
      <c r="B19" s="153" t="s">
        <v>149</v>
      </c>
      <c r="C19" s="153">
        <v>3</v>
      </c>
      <c r="D19" s="153">
        <v>1</v>
      </c>
      <c r="E19" s="153">
        <v>5</v>
      </c>
      <c r="F19" s="186">
        <f t="shared" si="1"/>
        <v>150</v>
      </c>
      <c r="G19" s="171"/>
      <c r="H19" s="184">
        <f t="shared" si="0"/>
        <v>0</v>
      </c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30"/>
    </row>
    <row r="20" spans="1:24" s="4" customFormat="1" ht="28.5" customHeight="1">
      <c r="A20" s="169">
        <v>9</v>
      </c>
      <c r="B20" s="153" t="s">
        <v>150</v>
      </c>
      <c r="C20" s="153">
        <v>10</v>
      </c>
      <c r="D20" s="153">
        <v>6</v>
      </c>
      <c r="E20" s="153">
        <v>10</v>
      </c>
      <c r="F20" s="186">
        <f t="shared" si="1"/>
        <v>150</v>
      </c>
      <c r="G20" s="171">
        <v>2</v>
      </c>
      <c r="H20" s="184">
        <f t="shared" si="0"/>
        <v>0.2</v>
      </c>
      <c r="I20" s="169"/>
      <c r="J20" s="169"/>
      <c r="K20" s="169"/>
      <c r="L20" s="169">
        <v>1</v>
      </c>
      <c r="M20" s="169">
        <v>1</v>
      </c>
      <c r="N20" s="169"/>
      <c r="O20" s="169"/>
      <c r="P20" s="169"/>
      <c r="Q20" s="169"/>
      <c r="R20" s="169">
        <v>1</v>
      </c>
      <c r="S20" s="169"/>
      <c r="T20" s="169"/>
      <c r="U20" s="169"/>
      <c r="V20" s="169"/>
      <c r="W20" s="169"/>
      <c r="X20" s="30"/>
    </row>
    <row r="21" spans="1:24" s="4" customFormat="1" ht="28.5" customHeight="1">
      <c r="A21" s="169">
        <v>10</v>
      </c>
      <c r="B21" s="153" t="s">
        <v>151</v>
      </c>
      <c r="C21" s="153">
        <v>12</v>
      </c>
      <c r="D21" s="153">
        <v>3</v>
      </c>
      <c r="E21" s="153">
        <v>14</v>
      </c>
      <c r="F21" s="183">
        <f t="shared" si="1"/>
        <v>55.55555555555557</v>
      </c>
      <c r="G21" s="171">
        <v>3</v>
      </c>
      <c r="H21" s="184">
        <f t="shared" si="0"/>
        <v>0.21428571428571427</v>
      </c>
      <c r="I21" s="169"/>
      <c r="J21" s="169"/>
      <c r="K21" s="169"/>
      <c r="L21" s="169">
        <v>1</v>
      </c>
      <c r="M21" s="169">
        <v>2</v>
      </c>
      <c r="N21" s="169"/>
      <c r="O21" s="169">
        <v>2</v>
      </c>
      <c r="P21" s="169"/>
      <c r="Q21" s="169"/>
      <c r="R21" s="169"/>
      <c r="S21" s="169"/>
      <c r="T21" s="169"/>
      <c r="U21" s="169"/>
      <c r="V21" s="169"/>
      <c r="W21" s="169"/>
      <c r="X21" s="30"/>
    </row>
    <row r="22" spans="1:24" s="4" customFormat="1" ht="28.5" customHeight="1">
      <c r="A22" s="169">
        <v>11</v>
      </c>
      <c r="B22" s="153" t="s">
        <v>152</v>
      </c>
      <c r="C22" s="153">
        <v>5</v>
      </c>
      <c r="D22" s="175">
        <v>2</v>
      </c>
      <c r="E22" s="153">
        <v>3</v>
      </c>
      <c r="F22" s="183">
        <f t="shared" si="1"/>
        <v>0</v>
      </c>
      <c r="G22" s="171">
        <v>3</v>
      </c>
      <c r="H22" s="184">
        <f t="shared" si="0"/>
        <v>1</v>
      </c>
      <c r="I22" s="169"/>
      <c r="J22" s="169"/>
      <c r="K22" s="169">
        <v>1</v>
      </c>
      <c r="L22" s="169">
        <v>1</v>
      </c>
      <c r="M22" s="169">
        <v>1</v>
      </c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30"/>
    </row>
    <row r="23" spans="1:24" s="4" customFormat="1" ht="24.75" customHeight="1">
      <c r="A23" s="169">
        <v>12</v>
      </c>
      <c r="B23" s="153" t="s">
        <v>153</v>
      </c>
      <c r="C23" s="153">
        <v>22</v>
      </c>
      <c r="D23" s="153">
        <v>7</v>
      </c>
      <c r="E23" s="153">
        <v>23</v>
      </c>
      <c r="F23" s="183">
        <f>E23/(C23-D23)*100-100</f>
        <v>53.33333333333334</v>
      </c>
      <c r="G23" s="171">
        <v>2</v>
      </c>
      <c r="H23" s="184">
        <f>G23/E23</f>
        <v>0.08695652173913043</v>
      </c>
      <c r="I23" s="169"/>
      <c r="J23" s="169"/>
      <c r="K23" s="169"/>
      <c r="L23" s="169">
        <v>1</v>
      </c>
      <c r="M23" s="169">
        <v>1</v>
      </c>
      <c r="N23" s="169"/>
      <c r="O23" s="169"/>
      <c r="P23" s="169"/>
      <c r="Q23" s="169"/>
      <c r="R23" s="169">
        <v>2</v>
      </c>
      <c r="S23" s="169"/>
      <c r="T23" s="169"/>
      <c r="U23" s="169"/>
      <c r="V23" s="169"/>
      <c r="W23" s="169"/>
      <c r="X23" s="30">
        <f>SUM(I23:N23)-G23</f>
        <v>0</v>
      </c>
    </row>
    <row r="24" spans="1:24" s="30" customFormat="1" ht="24.75" customHeight="1">
      <c r="A24" s="169">
        <v>13</v>
      </c>
      <c r="B24" s="153" t="s">
        <v>154</v>
      </c>
      <c r="C24" s="153">
        <v>4</v>
      </c>
      <c r="D24" s="153"/>
      <c r="E24" s="153">
        <v>6</v>
      </c>
      <c r="F24" s="186">
        <f>E24/(C24-D24)*100-100</f>
        <v>50</v>
      </c>
      <c r="G24" s="171"/>
      <c r="H24" s="184">
        <f aca="true" t="shared" si="2" ref="H24:H51">G24/E24</f>
        <v>0</v>
      </c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30">
        <f aca="true" t="shared" si="3" ref="X24:X51">SUM(I24:N24)-G24</f>
        <v>0</v>
      </c>
    </row>
    <row r="25" spans="1:24" s="4" customFormat="1" ht="24.75" customHeight="1">
      <c r="A25" s="169">
        <v>14</v>
      </c>
      <c r="B25" s="153" t="s">
        <v>155</v>
      </c>
      <c r="C25" s="153">
        <v>7</v>
      </c>
      <c r="D25" s="153">
        <v>1</v>
      </c>
      <c r="E25" s="153">
        <v>5</v>
      </c>
      <c r="F25" s="183">
        <f>E25/(C25-D25)*100-100</f>
        <v>-16.666666666666657</v>
      </c>
      <c r="G25" s="171">
        <v>4</v>
      </c>
      <c r="H25" s="184">
        <f t="shared" si="2"/>
        <v>0.8</v>
      </c>
      <c r="I25" s="169"/>
      <c r="J25" s="169"/>
      <c r="K25" s="169">
        <v>1</v>
      </c>
      <c r="L25" s="169">
        <v>2</v>
      </c>
      <c r="M25" s="169">
        <v>1</v>
      </c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30">
        <f t="shared" si="3"/>
        <v>0</v>
      </c>
    </row>
    <row r="26" spans="1:24" s="4" customFormat="1" ht="26.25" customHeight="1">
      <c r="A26" s="169">
        <v>15</v>
      </c>
      <c r="B26" s="153" t="s">
        <v>156</v>
      </c>
      <c r="C26" s="153">
        <v>5</v>
      </c>
      <c r="D26" s="153">
        <v>5</v>
      </c>
      <c r="E26" s="153">
        <v>6</v>
      </c>
      <c r="F26" s="183"/>
      <c r="G26" s="171">
        <v>4</v>
      </c>
      <c r="H26" s="184">
        <f t="shared" si="2"/>
        <v>0.6666666666666666</v>
      </c>
      <c r="I26" s="169"/>
      <c r="J26" s="169"/>
      <c r="K26" s="169">
        <v>2</v>
      </c>
      <c r="L26" s="169">
        <v>1</v>
      </c>
      <c r="M26" s="169">
        <v>1</v>
      </c>
      <c r="N26" s="169"/>
      <c r="O26" s="169">
        <v>2</v>
      </c>
      <c r="P26" s="169"/>
      <c r="Q26" s="169"/>
      <c r="R26" s="169"/>
      <c r="S26" s="169"/>
      <c r="T26" s="169"/>
      <c r="U26" s="169"/>
      <c r="V26" s="169">
        <v>1</v>
      </c>
      <c r="W26" s="169"/>
      <c r="X26" s="30">
        <f t="shared" si="3"/>
        <v>0</v>
      </c>
    </row>
    <row r="27" spans="1:24" s="4" customFormat="1" ht="26.25" customHeight="1">
      <c r="A27" s="169">
        <v>16</v>
      </c>
      <c r="B27" s="153" t="s">
        <v>157</v>
      </c>
      <c r="C27" s="153">
        <v>5</v>
      </c>
      <c r="D27" s="153">
        <v>2</v>
      </c>
      <c r="E27" s="153">
        <v>5</v>
      </c>
      <c r="F27" s="183">
        <f>E27/(C27-D27)*100-100</f>
        <v>66.66666666666669</v>
      </c>
      <c r="G27" s="171"/>
      <c r="H27" s="184">
        <f>G27/E27</f>
        <v>0</v>
      </c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30"/>
    </row>
    <row r="28" spans="1:24" s="4" customFormat="1" ht="29.25" customHeight="1">
      <c r="A28" s="169">
        <v>17</v>
      </c>
      <c r="B28" s="188" t="s">
        <v>158</v>
      </c>
      <c r="C28" s="153"/>
      <c r="D28" s="153"/>
      <c r="E28" s="153"/>
      <c r="F28" s="183"/>
      <c r="G28" s="171"/>
      <c r="H28" s="184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30"/>
    </row>
    <row r="29" spans="1:24" s="4" customFormat="1" ht="44.25" customHeight="1">
      <c r="A29" s="169">
        <v>18</v>
      </c>
      <c r="B29" s="176" t="s">
        <v>159</v>
      </c>
      <c r="C29" s="153"/>
      <c r="D29" s="153"/>
      <c r="E29" s="153"/>
      <c r="F29" s="183"/>
      <c r="G29" s="171"/>
      <c r="H29" s="184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30"/>
    </row>
    <row r="30" spans="1:24" s="4" customFormat="1" ht="26.25" customHeight="1">
      <c r="A30" s="169">
        <v>19</v>
      </c>
      <c r="B30" s="176" t="s">
        <v>160</v>
      </c>
      <c r="C30" s="153">
        <v>2</v>
      </c>
      <c r="D30" s="153"/>
      <c r="E30" s="153"/>
      <c r="F30" s="183"/>
      <c r="G30" s="171"/>
      <c r="H30" s="184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30"/>
    </row>
    <row r="31" spans="1:24" s="4" customFormat="1" ht="28.5" customHeight="1">
      <c r="A31" s="169">
        <v>20</v>
      </c>
      <c r="B31" s="176" t="s">
        <v>161</v>
      </c>
      <c r="C31" s="153">
        <v>7</v>
      </c>
      <c r="D31" s="153">
        <v>2</v>
      </c>
      <c r="E31" s="153">
        <v>7</v>
      </c>
      <c r="F31" s="183">
        <f>E31/(C31-D31)*100-100</f>
        <v>40</v>
      </c>
      <c r="G31" s="171"/>
      <c r="H31" s="184">
        <f>G31/E31</f>
        <v>0</v>
      </c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30"/>
    </row>
    <row r="32" spans="1:26" s="5" customFormat="1" ht="36" customHeight="1">
      <c r="A32" s="169">
        <v>21</v>
      </c>
      <c r="B32" s="176" t="s">
        <v>162</v>
      </c>
      <c r="C32" s="153">
        <v>6</v>
      </c>
      <c r="D32" s="153">
        <v>1</v>
      </c>
      <c r="E32" s="153">
        <v>12</v>
      </c>
      <c r="F32" s="183">
        <f>E32/(C32-D32)*100-100</f>
        <v>140</v>
      </c>
      <c r="G32" s="171">
        <v>5</v>
      </c>
      <c r="H32" s="184">
        <f>G32/E32</f>
        <v>0.4166666666666667</v>
      </c>
      <c r="I32" s="169"/>
      <c r="J32" s="169"/>
      <c r="K32" s="169"/>
      <c r="L32" s="169">
        <v>4</v>
      </c>
      <c r="M32" s="169">
        <v>1</v>
      </c>
      <c r="N32" s="169"/>
      <c r="O32" s="169">
        <v>4</v>
      </c>
      <c r="P32" s="169">
        <v>1</v>
      </c>
      <c r="Q32" s="169"/>
      <c r="R32" s="169"/>
      <c r="S32" s="169"/>
      <c r="T32" s="169"/>
      <c r="U32" s="169"/>
      <c r="V32" s="169"/>
      <c r="W32" s="169"/>
      <c r="X32" s="30">
        <f>SUM(I27:N27)-G27</f>
        <v>0</v>
      </c>
      <c r="Y32" s="4"/>
      <c r="Z32" s="4"/>
    </row>
    <row r="33" spans="1:26" s="5" customFormat="1" ht="26.25" customHeight="1" hidden="1">
      <c r="A33" s="169"/>
      <c r="B33" s="189"/>
      <c r="C33" s="171"/>
      <c r="D33" s="174"/>
      <c r="E33" s="174"/>
      <c r="F33" s="183" t="e">
        <f>E33/(C33-D33)*100-100</f>
        <v>#DIV/0!</v>
      </c>
      <c r="G33" s="171"/>
      <c r="H33" s="184" t="e">
        <f>G33/E33</f>
        <v>#DIV/0!</v>
      </c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30">
        <f>SUM(I33:N33)-G33</f>
        <v>0</v>
      </c>
      <c r="Y33" s="4"/>
      <c r="Z33" s="4"/>
    </row>
    <row r="34" spans="1:26" s="5" customFormat="1" ht="24.75" customHeight="1" hidden="1">
      <c r="A34" s="169"/>
      <c r="B34" s="189"/>
      <c r="C34" s="188"/>
      <c r="D34" s="153"/>
      <c r="E34" s="153"/>
      <c r="F34" s="183" t="e">
        <f aca="true" t="shared" si="4" ref="F34:F51">E34/(C34-D34)*100-100</f>
        <v>#DIV/0!</v>
      </c>
      <c r="G34" s="171"/>
      <c r="H34" s="184" t="e">
        <f t="shared" si="2"/>
        <v>#DIV/0!</v>
      </c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30">
        <f t="shared" si="3"/>
        <v>0</v>
      </c>
      <c r="Y34" s="4"/>
      <c r="Z34" s="4"/>
    </row>
    <row r="35" spans="1:26" s="5" customFormat="1" ht="24.75" customHeight="1" hidden="1">
      <c r="A35" s="169"/>
      <c r="B35" s="189"/>
      <c r="C35" s="188"/>
      <c r="D35" s="171"/>
      <c r="E35" s="171"/>
      <c r="F35" s="183" t="e">
        <f t="shared" si="4"/>
        <v>#DIV/0!</v>
      </c>
      <c r="G35" s="171"/>
      <c r="H35" s="184" t="e">
        <f t="shared" si="2"/>
        <v>#DIV/0!</v>
      </c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30">
        <f t="shared" si="3"/>
        <v>0</v>
      </c>
      <c r="Y35" s="4"/>
      <c r="Z35" s="4"/>
    </row>
    <row r="36" spans="1:26" s="5" customFormat="1" ht="24" customHeight="1" hidden="1">
      <c r="A36" s="169"/>
      <c r="B36" s="189"/>
      <c r="C36" s="171"/>
      <c r="D36" s="171"/>
      <c r="E36" s="171"/>
      <c r="F36" s="183" t="e">
        <f t="shared" si="4"/>
        <v>#DIV/0!</v>
      </c>
      <c r="G36" s="171"/>
      <c r="H36" s="184" t="e">
        <f t="shared" si="2"/>
        <v>#DIV/0!</v>
      </c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30">
        <f t="shared" si="3"/>
        <v>0</v>
      </c>
      <c r="Y36" s="4"/>
      <c r="Z36" s="4"/>
    </row>
    <row r="37" spans="1:26" s="5" customFormat="1" ht="24.75" customHeight="1" hidden="1">
      <c r="A37" s="169"/>
      <c r="B37" s="189"/>
      <c r="C37" s="171"/>
      <c r="D37" s="171"/>
      <c r="E37" s="171"/>
      <c r="F37" s="183" t="e">
        <f t="shared" si="4"/>
        <v>#DIV/0!</v>
      </c>
      <c r="G37" s="171"/>
      <c r="H37" s="184" t="e">
        <f t="shared" si="2"/>
        <v>#DIV/0!</v>
      </c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30">
        <f t="shared" si="3"/>
        <v>0</v>
      </c>
      <c r="Y37" s="4"/>
      <c r="Z37" s="4"/>
    </row>
    <row r="38" spans="1:26" s="35" customFormat="1" ht="24.75" customHeight="1" hidden="1">
      <c r="A38" s="171"/>
      <c r="B38" s="189"/>
      <c r="C38" s="188"/>
      <c r="D38" s="171"/>
      <c r="E38" s="171"/>
      <c r="F38" s="183" t="e">
        <f t="shared" si="4"/>
        <v>#DIV/0!</v>
      </c>
      <c r="G38" s="171"/>
      <c r="H38" s="184" t="e">
        <f t="shared" si="2"/>
        <v>#DIV/0!</v>
      </c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30">
        <f t="shared" si="3"/>
        <v>0</v>
      </c>
      <c r="Y38" s="30"/>
      <c r="Z38" s="30"/>
    </row>
    <row r="39" spans="1:26" s="5" customFormat="1" ht="25.5" customHeight="1" hidden="1">
      <c r="A39" s="169"/>
      <c r="B39" s="189"/>
      <c r="C39" s="171"/>
      <c r="D39" s="171"/>
      <c r="E39" s="171"/>
      <c r="F39" s="183" t="e">
        <f t="shared" si="4"/>
        <v>#DIV/0!</v>
      </c>
      <c r="G39" s="171"/>
      <c r="H39" s="184" t="e">
        <f t="shared" si="2"/>
        <v>#DIV/0!</v>
      </c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30">
        <f t="shared" si="3"/>
        <v>0</v>
      </c>
      <c r="Y39" s="4"/>
      <c r="Z39" s="4"/>
    </row>
    <row r="40" spans="1:26" s="35" customFormat="1" ht="30.75" customHeight="1" hidden="1">
      <c r="A40" s="171"/>
      <c r="B40" s="189"/>
      <c r="C40" s="171"/>
      <c r="D40" s="171"/>
      <c r="E40" s="171"/>
      <c r="F40" s="190" t="e">
        <f t="shared" si="4"/>
        <v>#DIV/0!</v>
      </c>
      <c r="G40" s="171"/>
      <c r="H40" s="184" t="e">
        <f t="shared" si="2"/>
        <v>#DIV/0!</v>
      </c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30">
        <f t="shared" si="3"/>
        <v>0</v>
      </c>
      <c r="Y40" s="30"/>
      <c r="Z40" s="30"/>
    </row>
    <row r="41" spans="1:24" s="110" customFormat="1" ht="30" customHeight="1" hidden="1">
      <c r="A41" s="191"/>
      <c r="B41" s="192"/>
      <c r="C41" s="171"/>
      <c r="D41" s="171"/>
      <c r="E41" s="171"/>
      <c r="F41" s="190" t="e">
        <f t="shared" si="4"/>
        <v>#DIV/0!</v>
      </c>
      <c r="G41" s="171"/>
      <c r="H41" s="184" t="e">
        <f t="shared" si="2"/>
        <v>#DIV/0!</v>
      </c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30">
        <f t="shared" si="3"/>
        <v>0</v>
      </c>
    </row>
    <row r="42" spans="1:26" s="35" customFormat="1" ht="26.25" customHeight="1" hidden="1">
      <c r="A42" s="171"/>
      <c r="B42" s="189"/>
      <c r="C42" s="171"/>
      <c r="D42" s="171"/>
      <c r="E42" s="171"/>
      <c r="F42" s="190" t="e">
        <f t="shared" si="4"/>
        <v>#DIV/0!</v>
      </c>
      <c r="G42" s="171"/>
      <c r="H42" s="184" t="e">
        <f t="shared" si="2"/>
        <v>#DIV/0!</v>
      </c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30">
        <f t="shared" si="3"/>
        <v>0</v>
      </c>
      <c r="Y42" s="30"/>
      <c r="Z42" s="30"/>
    </row>
    <row r="43" spans="1:26" s="5" customFormat="1" ht="29.25" customHeight="1" hidden="1">
      <c r="A43" s="169"/>
      <c r="B43" s="189"/>
      <c r="C43" s="171"/>
      <c r="D43" s="171"/>
      <c r="E43" s="171"/>
      <c r="F43" s="183" t="e">
        <f t="shared" si="4"/>
        <v>#DIV/0!</v>
      </c>
      <c r="G43" s="171"/>
      <c r="H43" s="184" t="e">
        <f t="shared" si="2"/>
        <v>#DIV/0!</v>
      </c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30">
        <f t="shared" si="3"/>
        <v>0</v>
      </c>
      <c r="Y43" s="4"/>
      <c r="Z43" s="4"/>
    </row>
    <row r="44" spans="1:26" s="5" customFormat="1" ht="15.75" hidden="1">
      <c r="A44" s="169"/>
      <c r="B44" s="189"/>
      <c r="C44" s="171"/>
      <c r="D44" s="171"/>
      <c r="E44" s="171"/>
      <c r="F44" s="183" t="e">
        <f t="shared" si="4"/>
        <v>#DIV/0!</v>
      </c>
      <c r="G44" s="171"/>
      <c r="H44" s="184" t="e">
        <f t="shared" si="2"/>
        <v>#DIV/0!</v>
      </c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30">
        <f t="shared" si="3"/>
        <v>0</v>
      </c>
      <c r="Y44" s="4"/>
      <c r="Z44" s="4"/>
    </row>
    <row r="45" spans="1:26" s="5" customFormat="1" ht="15.75" hidden="1">
      <c r="A45" s="169"/>
      <c r="B45" s="189"/>
      <c r="C45" s="171"/>
      <c r="D45" s="171"/>
      <c r="E45" s="171"/>
      <c r="F45" s="183" t="e">
        <f t="shared" si="4"/>
        <v>#DIV/0!</v>
      </c>
      <c r="G45" s="171"/>
      <c r="H45" s="184" t="e">
        <f t="shared" si="2"/>
        <v>#DIV/0!</v>
      </c>
      <c r="I45" s="171"/>
      <c r="J45" s="171"/>
      <c r="K45" s="171"/>
      <c r="L45" s="171"/>
      <c r="M45" s="171"/>
      <c r="N45" s="171"/>
      <c r="O45" s="169"/>
      <c r="P45" s="169"/>
      <c r="Q45" s="169"/>
      <c r="R45" s="169"/>
      <c r="S45" s="169"/>
      <c r="T45" s="169"/>
      <c r="U45" s="169"/>
      <c r="V45" s="169"/>
      <c r="W45" s="169"/>
      <c r="X45" s="30">
        <f t="shared" si="3"/>
        <v>0</v>
      </c>
      <c r="Y45" s="4"/>
      <c r="Z45" s="4"/>
    </row>
    <row r="46" spans="1:26" s="5" customFormat="1" ht="28.5" customHeight="1" hidden="1">
      <c r="A46" s="169"/>
      <c r="B46" s="189"/>
      <c r="C46" s="171"/>
      <c r="D46" s="171"/>
      <c r="E46" s="171"/>
      <c r="F46" s="183" t="e">
        <f t="shared" si="4"/>
        <v>#DIV/0!</v>
      </c>
      <c r="G46" s="171"/>
      <c r="H46" s="184" t="e">
        <f t="shared" si="2"/>
        <v>#DIV/0!</v>
      </c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30">
        <f t="shared" si="3"/>
        <v>0</v>
      </c>
      <c r="Y46" s="4"/>
      <c r="Z46" s="4"/>
    </row>
    <row r="47" spans="1:26" s="5" customFormat="1" ht="15.75" hidden="1">
      <c r="A47" s="169"/>
      <c r="B47" s="189"/>
      <c r="C47" s="188"/>
      <c r="D47" s="171"/>
      <c r="E47" s="171"/>
      <c r="F47" s="183" t="e">
        <f t="shared" si="4"/>
        <v>#DIV/0!</v>
      </c>
      <c r="G47" s="171"/>
      <c r="H47" s="184" t="e">
        <f t="shared" si="2"/>
        <v>#DIV/0!</v>
      </c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30">
        <f t="shared" si="3"/>
        <v>0</v>
      </c>
      <c r="Y47" s="111"/>
      <c r="Z47" s="4"/>
    </row>
    <row r="48" spans="1:26" s="5" customFormat="1" ht="28.5" customHeight="1" hidden="1">
      <c r="A48" s="169"/>
      <c r="B48" s="189"/>
      <c r="C48" s="188"/>
      <c r="D48" s="171"/>
      <c r="E48" s="171"/>
      <c r="F48" s="183" t="e">
        <f t="shared" si="4"/>
        <v>#DIV/0!</v>
      </c>
      <c r="G48" s="171"/>
      <c r="H48" s="184" t="e">
        <f t="shared" si="2"/>
        <v>#DIV/0!</v>
      </c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30">
        <f t="shared" si="3"/>
        <v>0</v>
      </c>
      <c r="Y48" s="4"/>
      <c r="Z48" s="4"/>
    </row>
    <row r="49" spans="1:26" s="5" customFormat="1" ht="27" customHeight="1" hidden="1">
      <c r="A49" s="169"/>
      <c r="B49" s="189"/>
      <c r="C49" s="188"/>
      <c r="D49" s="171"/>
      <c r="E49" s="171"/>
      <c r="F49" s="183" t="e">
        <f t="shared" si="4"/>
        <v>#DIV/0!</v>
      </c>
      <c r="G49" s="171"/>
      <c r="H49" s="184" t="e">
        <f t="shared" si="2"/>
        <v>#DIV/0!</v>
      </c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30">
        <f t="shared" si="3"/>
        <v>0</v>
      </c>
      <c r="Y49" s="4"/>
      <c r="Z49" s="4"/>
    </row>
    <row r="50" spans="1:26" s="5" customFormat="1" ht="27" customHeight="1" hidden="1">
      <c r="A50" s="169"/>
      <c r="B50" s="189"/>
      <c r="C50" s="188"/>
      <c r="D50" s="171"/>
      <c r="E50" s="171"/>
      <c r="F50" s="183" t="e">
        <f t="shared" si="4"/>
        <v>#DIV/0!</v>
      </c>
      <c r="G50" s="171"/>
      <c r="H50" s="184" t="e">
        <f t="shared" si="2"/>
        <v>#DIV/0!</v>
      </c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30">
        <f t="shared" si="3"/>
        <v>0</v>
      </c>
      <c r="Y50" s="4"/>
      <c r="Z50" s="4"/>
    </row>
    <row r="51" spans="1:26" s="5" customFormat="1" ht="30.75" customHeight="1" hidden="1">
      <c r="A51" s="169"/>
      <c r="B51" s="189"/>
      <c r="C51" s="188"/>
      <c r="D51" s="171"/>
      <c r="E51" s="171"/>
      <c r="F51" s="183" t="e">
        <f t="shared" si="4"/>
        <v>#DIV/0!</v>
      </c>
      <c r="G51" s="171"/>
      <c r="H51" s="184" t="e">
        <f t="shared" si="2"/>
        <v>#DIV/0!</v>
      </c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30">
        <f t="shared" si="3"/>
        <v>0</v>
      </c>
      <c r="Y51" s="4"/>
      <c r="Z51" s="4"/>
    </row>
    <row r="52" spans="1:26" s="6" customFormat="1" ht="29.25" customHeight="1">
      <c r="A52" s="301" t="s">
        <v>122</v>
      </c>
      <c r="B52" s="302"/>
      <c r="C52" s="193">
        <f>SUM(C12:C51)</f>
        <v>147</v>
      </c>
      <c r="D52" s="193">
        <f>SUM(D12:D51)</f>
        <v>48</v>
      </c>
      <c r="E52" s="193">
        <f>SUM(E12:E51)</f>
        <v>180</v>
      </c>
      <c r="F52" s="194">
        <f>E52/(C52-D52)*100-100</f>
        <v>81.81818181818181</v>
      </c>
      <c r="G52" s="193">
        <f>SUM(G12:G51)</f>
        <v>43</v>
      </c>
      <c r="H52" s="195">
        <f>G52/E52</f>
        <v>0.2388888888888889</v>
      </c>
      <c r="I52" s="193">
        <f>SUM(I12:I51)</f>
        <v>0</v>
      </c>
      <c r="J52" s="193">
        <f>SUM(J12:J51)</f>
        <v>2</v>
      </c>
      <c r="K52" s="193">
        <f>SUM(K12:K51)</f>
        <v>11</v>
      </c>
      <c r="L52" s="193">
        <f>SUM(L12:L51)</f>
        <v>13</v>
      </c>
      <c r="M52" s="193">
        <f>SUM(M12:M51)</f>
        <v>17</v>
      </c>
      <c r="N52" s="193">
        <f aca="true" t="shared" si="5" ref="N52:V52">SUM(N12:N51)</f>
        <v>0</v>
      </c>
      <c r="O52" s="193">
        <f t="shared" si="5"/>
        <v>14</v>
      </c>
      <c r="P52" s="193">
        <f t="shared" si="5"/>
        <v>1</v>
      </c>
      <c r="Q52" s="193">
        <f t="shared" si="5"/>
        <v>0</v>
      </c>
      <c r="R52" s="193">
        <f t="shared" si="5"/>
        <v>3</v>
      </c>
      <c r="S52" s="193">
        <f t="shared" si="5"/>
        <v>1</v>
      </c>
      <c r="T52" s="193">
        <f t="shared" si="5"/>
        <v>0</v>
      </c>
      <c r="U52" s="193">
        <f t="shared" si="5"/>
        <v>1</v>
      </c>
      <c r="V52" s="193">
        <f t="shared" si="5"/>
        <v>1</v>
      </c>
      <c r="W52" s="193">
        <f>SUM(W12:W51)</f>
        <v>0</v>
      </c>
      <c r="X52" s="30">
        <f>SUM(I52:N52)-G52</f>
        <v>0</v>
      </c>
      <c r="Y52" s="3"/>
      <c r="Z52" s="3"/>
    </row>
    <row r="53" ht="15">
      <c r="B53" s="31"/>
    </row>
    <row r="54" spans="3:29" s="7" customFormat="1" ht="15.75">
      <c r="C54" s="31"/>
      <c r="D54" s="31"/>
      <c r="E54" s="12"/>
      <c r="F54" s="8"/>
      <c r="G54" s="12"/>
      <c r="H54" s="12"/>
      <c r="I54" s="8"/>
      <c r="J54" s="8"/>
      <c r="K54" s="8"/>
      <c r="L54" s="8"/>
      <c r="M54" s="8"/>
      <c r="O54" s="34"/>
      <c r="P54" s="213" t="s">
        <v>110</v>
      </c>
      <c r="Q54" s="213"/>
      <c r="R54" s="213"/>
      <c r="S54" s="213"/>
      <c r="T54" s="9"/>
      <c r="U54" s="9"/>
      <c r="V54" s="9"/>
      <c r="X54" s="13"/>
      <c r="AC54" s="8"/>
    </row>
    <row r="55" spans="3:29" s="7" customFormat="1" ht="15.75">
      <c r="C55" s="32"/>
      <c r="D55" s="32"/>
      <c r="E55" s="12"/>
      <c r="F55" s="8"/>
      <c r="G55" s="12"/>
      <c r="H55" s="12"/>
      <c r="I55" s="8"/>
      <c r="J55" s="8"/>
      <c r="K55" s="8"/>
      <c r="L55" s="8"/>
      <c r="M55" s="8"/>
      <c r="O55" s="34"/>
      <c r="P55" s="213" t="s">
        <v>134</v>
      </c>
      <c r="Q55" s="213"/>
      <c r="R55" s="213"/>
      <c r="S55" s="213"/>
      <c r="T55" s="9"/>
      <c r="U55" s="9"/>
      <c r="V55" s="9"/>
      <c r="X55" s="13"/>
      <c r="AC55" s="8"/>
    </row>
    <row r="56" spans="1:29" s="7" customFormat="1" ht="15.75">
      <c r="A56" s="124"/>
      <c r="B56" s="116"/>
      <c r="C56" s="12"/>
      <c r="D56" s="12"/>
      <c r="E56" s="12"/>
      <c r="F56" s="8"/>
      <c r="G56" s="12"/>
      <c r="H56" s="12"/>
      <c r="I56" s="8"/>
      <c r="J56" s="8"/>
      <c r="K56" s="8"/>
      <c r="L56" s="8"/>
      <c r="M56" s="8"/>
      <c r="P56" s="200"/>
      <c r="Q56" s="200"/>
      <c r="R56" s="200"/>
      <c r="S56" s="8"/>
      <c r="T56" s="8"/>
      <c r="U56" s="8"/>
      <c r="V56" s="8"/>
      <c r="X56" s="13"/>
      <c r="AC56" s="8"/>
    </row>
    <row r="57" spans="3:29" s="7" customFormat="1" ht="15.75">
      <c r="C57" s="12"/>
      <c r="D57" s="12"/>
      <c r="E57" s="12"/>
      <c r="F57" s="8"/>
      <c r="G57" s="12"/>
      <c r="H57" s="12"/>
      <c r="I57" s="8"/>
      <c r="J57" s="8"/>
      <c r="K57" s="8"/>
      <c r="L57" s="8"/>
      <c r="M57" s="8"/>
      <c r="P57" s="200"/>
      <c r="Q57" s="200"/>
      <c r="R57" s="200"/>
      <c r="S57" s="8"/>
      <c r="T57" s="8"/>
      <c r="U57" s="8"/>
      <c r="V57" s="8"/>
      <c r="X57" s="13"/>
      <c r="AC57" s="8"/>
    </row>
    <row r="58" spans="2:29" s="7" customFormat="1" ht="15.75">
      <c r="B58" s="6"/>
      <c r="C58" s="12"/>
      <c r="D58" s="12"/>
      <c r="E58" s="12"/>
      <c r="F58" s="8"/>
      <c r="G58" s="12"/>
      <c r="H58" s="12"/>
      <c r="I58" s="8"/>
      <c r="J58" s="8"/>
      <c r="K58" s="8"/>
      <c r="L58" s="8"/>
      <c r="M58" s="8"/>
      <c r="P58" s="200"/>
      <c r="Q58" s="200"/>
      <c r="R58" s="200"/>
      <c r="S58" s="8"/>
      <c r="T58" s="8"/>
      <c r="U58" s="8"/>
      <c r="V58" s="8"/>
      <c r="X58" s="13"/>
      <c r="AC58" s="8"/>
    </row>
    <row r="59" spans="1:29" s="7" customFormat="1" ht="15.75">
      <c r="A59" s="31"/>
      <c r="C59" s="31"/>
      <c r="D59" s="31"/>
      <c r="E59" s="31"/>
      <c r="F59" s="8"/>
      <c r="G59" s="12"/>
      <c r="H59" s="12"/>
      <c r="I59" s="8"/>
      <c r="J59" s="8"/>
      <c r="K59" s="8"/>
      <c r="L59" s="8"/>
      <c r="M59" s="8"/>
      <c r="P59" s="200"/>
      <c r="Q59" s="200"/>
      <c r="R59" s="200"/>
      <c r="S59" s="8"/>
      <c r="T59" s="8"/>
      <c r="U59" s="8"/>
      <c r="V59" s="8"/>
      <c r="X59" s="13"/>
      <c r="AC59" s="8"/>
    </row>
    <row r="60" spans="2:29" s="7" customFormat="1" ht="15.75">
      <c r="B60" s="10"/>
      <c r="C60" s="12"/>
      <c r="D60" s="12"/>
      <c r="E60" s="12"/>
      <c r="F60" s="8"/>
      <c r="G60" s="12"/>
      <c r="H60" s="12"/>
      <c r="I60" s="8"/>
      <c r="J60" s="8"/>
      <c r="K60" s="8"/>
      <c r="L60" s="8"/>
      <c r="M60" s="8"/>
      <c r="P60" s="200"/>
      <c r="Q60" s="200"/>
      <c r="R60" s="200"/>
      <c r="S60" s="9"/>
      <c r="T60" s="9"/>
      <c r="U60" s="9"/>
      <c r="V60" s="9"/>
      <c r="X60" s="13"/>
      <c r="AC60" s="8"/>
    </row>
    <row r="61" spans="3:29" s="7" customFormat="1" ht="15.75">
      <c r="C61" s="12"/>
      <c r="D61" s="12"/>
      <c r="E61" s="12"/>
      <c r="F61" s="8"/>
      <c r="G61" s="12"/>
      <c r="H61" s="12"/>
      <c r="I61" s="8"/>
      <c r="J61" s="8"/>
      <c r="K61" s="8"/>
      <c r="L61" s="8"/>
      <c r="M61" s="8"/>
      <c r="N61" s="8"/>
      <c r="O61" s="8"/>
      <c r="P61" s="200"/>
      <c r="Q61" s="200"/>
      <c r="R61" s="200"/>
      <c r="S61" s="8"/>
      <c r="T61" s="8"/>
      <c r="X61" s="13"/>
      <c r="AC61" s="8"/>
    </row>
    <row r="62" spans="16:19" ht="15.75">
      <c r="P62" s="213" t="s">
        <v>170</v>
      </c>
      <c r="Q62" s="213"/>
      <c r="R62" s="213"/>
      <c r="S62" s="213"/>
    </row>
    <row r="67" ht="15">
      <c r="A67" s="112"/>
    </row>
  </sheetData>
  <sheetProtection/>
  <mergeCells count="27">
    <mergeCell ref="P62:S62"/>
    <mergeCell ref="P55:S55"/>
    <mergeCell ref="P54:S54"/>
    <mergeCell ref="I9:N9"/>
    <mergeCell ref="R9:U9"/>
    <mergeCell ref="A4:C4"/>
    <mergeCell ref="A2:F2"/>
    <mergeCell ref="O1:V1"/>
    <mergeCell ref="O2:V2"/>
    <mergeCell ref="O4:V4"/>
    <mergeCell ref="A1:F1"/>
    <mergeCell ref="A52:B52"/>
    <mergeCell ref="A8:A10"/>
    <mergeCell ref="B8:B10"/>
    <mergeCell ref="C8:D8"/>
    <mergeCell ref="C9:C10"/>
    <mergeCell ref="D9:D10"/>
    <mergeCell ref="V9:V10"/>
    <mergeCell ref="A6:W6"/>
    <mergeCell ref="H9:H10"/>
    <mergeCell ref="W9:W10"/>
    <mergeCell ref="G9:G10"/>
    <mergeCell ref="O9:Q9"/>
    <mergeCell ref="G8:W8"/>
    <mergeCell ref="E9:E10"/>
    <mergeCell ref="E8:F8"/>
    <mergeCell ref="F9:F10"/>
  </mergeCells>
  <printOptions/>
  <pageMargins left="0.26" right="0.17" top="0.5" bottom="0.5" header="0.31" footer="0.29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2014-11-26T00:48:07Z</cp:lastPrinted>
  <dcterms:created xsi:type="dcterms:W3CDTF">2012-03-28T05:44:39Z</dcterms:created>
  <dcterms:modified xsi:type="dcterms:W3CDTF">2014-11-26T00:50:26Z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Ng">
    <vt:lpwstr>2014-11-26T00:00:00Z</vt:lpwstr>
  </property>
  <property fmtid="{D5CDD505-2E9C-101B-9397-08002B2CF9AE}" pid="4" name="ContentTy">
    <vt:lpwstr>Hình ảnh</vt:lpwstr>
  </property>
  <property fmtid="{D5CDD505-2E9C-101B-9397-08002B2CF9AE}" pid="5" name="Ngày g">
    <vt:lpwstr>2014-11-26T10:13:00Z</vt:lpwstr>
  </property>
</Properties>
</file>